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bdocomau-my.sharepoint.com/personal/daniel_stephenson_bdo_com_au/Documents/Desktop/"/>
    </mc:Choice>
  </mc:AlternateContent>
  <xr:revisionPtr revIDLastSave="0" documentId="8_{6DB2FF85-4320-49B3-8C85-FB9A86E58759}" xr6:coauthVersionLast="47" xr6:coauthVersionMax="47" xr10:uidLastSave="{00000000-0000-0000-0000-000000000000}"/>
  <bookViews>
    <workbookView xWindow="2340" yWindow="2340" windowWidth="21600" windowHeight="12645" activeTab="1" xr2:uid="{5EC999C5-8A19-467B-9C47-F80E37CA9DE1}"/>
  </bookViews>
  <sheets>
    <sheet name="Disclaimer" sheetId="24" r:id="rId1"/>
    <sheet name="Instructions and Inputs" sheetId="3" r:id="rId2"/>
    <sheet name="Calculation" sheetId="13" r:id="rId3"/>
    <sheet name="Debt Profile" sheetId="23" r:id="rId4"/>
    <sheet name="Dashboard " sheetId="15" r:id="rId5"/>
    <sheet name="Information" sheetId="18" state="hidden" r:id="rId6"/>
  </sheets>
  <definedNames>
    <definedName name="_Fill" hidden="1">#REF!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localSheetId="0" hidden="1">45079.1346875</definedName>
    <definedName name="IQ_NAMES_REVISION_DATE_" hidden="1">45937.2543518519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newfill" hidden="1">#REF!</definedName>
    <definedName name="qqfxlCalcReset" hidden="1">FALSE</definedName>
    <definedName name="qqfxlCalculateOnOpen" hidden="1">FALSE</definedName>
    <definedName name="qqfxlFullBoth" hidden="1">TRUE</definedName>
    <definedName name="qqfxlManualBoth" hidden="1">FALSE</definedName>
    <definedName name="qqfxlSheetsBoth" hidden="1">TRUE</definedName>
    <definedName name="wrn.AJDSuite." localSheetId="0" hidden="1">{"AJD",#N/A,TRUE,"Summary";"AJD",#N/A,TRUE,"CFCONC-outputs";"AJD",#N/A,TRUE,"P&amp;LCONC-outputs";"AJD",#N/A,TRUE,"BSCONC-outputs";"AJD",#N/A,TRUE,"FSCONC-outputs"}</definedName>
    <definedName name="wrn.AJDSuite." hidden="1">{"AJD",#N/A,TRUE,"Summary";"AJD",#N/A,TRUE,"CFCONC-outputs";"AJD",#N/A,TRUE,"P&amp;LCONC-outputs";"AJD",#N/A,TRUE,"BSCONC-outputs";"AJD",#N/A,TRUE,"FSCONC-outputs"}</definedName>
    <definedName name="wrn.Construction._.Costs." localSheetId="0" hidden="1">{"Const Costs Dev",#N/A,FALSE,"Construction Cost Inputs";"Const Costs orig ccy",#N/A,FALSE,"Construction Cost Inputs";"Const Costs USD",#N/A,FALSE,"Construction Cost Inputs"}</definedName>
    <definedName name="wrn.Construction._.Costs." hidden="1">{"Const Costs Dev",#N/A,FALSE,"Construction Cost Inputs";"Const Costs orig ccy",#N/A,FALSE,"Construction Cost Inputs";"Const Costs USD",#N/A,FALSE,"Construction Cost Inputs"}</definedName>
    <definedName name="wrn.Financing._.Inputs." localSheetId="0" hidden="1">{"BuildIn 2 Funding Assump",#N/A,FALSE,"Building Inputs";"BuildIn Capex plus Extras",#N/A,FALSE,"Building Inputs"}</definedName>
    <definedName name="wrn.Financing._.Inputs." hidden="1">{"BuildIn 2 Funding Assump",#N/A,FALSE,"Building Inputs";"BuildIn Capex plus Extras",#N/A,FALSE,"Building Inputs"}</definedName>
    <definedName name="wrn.OpCostIn." localSheetId="0" hidden="1">{"OpCostIn Technical",#N/A,FALSE,"Operations Cost Inputs";"OpCostIn V plus F",#N/A,FALSE,"Operations Cost Inputs";"OpCostIn Maint",#N/A,FALSE,"Operations Cost Inputs";"OpCostIn LDs Add Cost",#N/A,FALSE,"Operations Cost Inputs"}</definedName>
    <definedName name="wrn.OpCostIn." hidden="1">{"OpCostIn Technical",#N/A,FALSE,"Operations Cost Inputs";"OpCostIn V plus F",#N/A,FALSE,"Operations Cost Inputs";"OpCostIn Maint",#N/A,FALSE,"Operations Cost Inputs";"OpCostIn LDs Add Cost",#N/A,FALSE,"Operations Cost Inputs"}</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8" l="1"/>
  <c r="G112" i="13"/>
  <c r="F13" i="13" l="1"/>
  <c r="G13" i="13" s="1"/>
  <c r="F14" i="13" s="1"/>
  <c r="G14" i="13" s="1"/>
  <c r="H28" i="3"/>
  <c r="H30" i="3" s="1"/>
  <c r="I15" i="13" s="1"/>
  <c r="G15" i="13" s="1"/>
  <c r="H15" i="13" l="1"/>
  <c r="F15" i="13" s="1"/>
  <c r="B3" i="15"/>
  <c r="E80" i="15"/>
  <c r="E81" i="15"/>
  <c r="E82" i="15"/>
  <c r="E83" i="15"/>
  <c r="E84" i="15"/>
  <c r="E85" i="15"/>
  <c r="E86" i="15"/>
  <c r="E87" i="15"/>
  <c r="E88" i="15"/>
  <c r="E89" i="15"/>
  <c r="E90" i="15"/>
  <c r="E91" i="15"/>
  <c r="E92" i="15"/>
  <c r="E93" i="15"/>
  <c r="E94" i="15"/>
  <c r="E95" i="15"/>
  <c r="E96" i="15"/>
  <c r="E97" i="15"/>
  <c r="E98" i="15"/>
  <c r="E99" i="15"/>
  <c r="D65" i="15"/>
  <c r="F65" i="15"/>
  <c r="D66" i="15"/>
  <c r="F66" i="15"/>
  <c r="D67" i="15"/>
  <c r="F67" i="15"/>
  <c r="D68" i="15"/>
  <c r="F68" i="15"/>
  <c r="D69" i="15"/>
  <c r="F69" i="15"/>
  <c r="D70" i="15"/>
  <c r="F70" i="15"/>
  <c r="D71" i="15"/>
  <c r="F71" i="15"/>
  <c r="D72" i="15"/>
  <c r="F72" i="15"/>
  <c r="D73" i="15"/>
  <c r="F73" i="15"/>
  <c r="D74" i="15"/>
  <c r="F74" i="15"/>
  <c r="D75" i="15"/>
  <c r="F75" i="15"/>
  <c r="G80" i="15"/>
  <c r="G81" i="15"/>
  <c r="G82" i="15"/>
  <c r="G83" i="15"/>
  <c r="G84" i="15"/>
  <c r="G85" i="15"/>
  <c r="G86" i="15"/>
  <c r="G87" i="15"/>
  <c r="G88" i="15"/>
  <c r="G89" i="15"/>
  <c r="G90" i="15"/>
  <c r="G91" i="15"/>
  <c r="G92" i="15"/>
  <c r="G93" i="15"/>
  <c r="G94" i="15"/>
  <c r="G95" i="15"/>
  <c r="G96" i="15"/>
  <c r="G97" i="15"/>
  <c r="G98" i="15"/>
  <c r="G99" i="15"/>
  <c r="G2" i="23"/>
  <c r="U3" i="23"/>
  <c r="V2" i="23" s="1"/>
  <c r="V9" i="23" s="1"/>
  <c r="B3" i="23"/>
  <c r="G3" i="23"/>
  <c r="G4" i="23"/>
  <c r="D28" i="23"/>
  <c r="F28" i="23"/>
  <c r="D29" i="23"/>
  <c r="F29" i="23"/>
  <c r="D30" i="23"/>
  <c r="F30" i="23"/>
  <c r="D31" i="23"/>
  <c r="F31" i="23"/>
  <c r="D32" i="23"/>
  <c r="F32" i="23"/>
  <c r="D33" i="23"/>
  <c r="F33" i="23"/>
  <c r="D34" i="23"/>
  <c r="F34" i="23"/>
  <c r="D35" i="23"/>
  <c r="F35" i="23"/>
  <c r="D36" i="23"/>
  <c r="F36" i="23"/>
  <c r="D37" i="23"/>
  <c r="F37" i="23"/>
  <c r="D38" i="23"/>
  <c r="F38" i="23"/>
  <c r="D40" i="23"/>
  <c r="V72" i="23"/>
  <c r="F74" i="23"/>
  <c r="G74" i="23" s="1"/>
  <c r="V80" i="23"/>
  <c r="F82" i="23"/>
  <c r="G82" i="23" s="1"/>
  <c r="D88" i="23"/>
  <c r="D89" i="23"/>
  <c r="F2" i="13"/>
  <c r="N3" i="13"/>
  <c r="O2" i="13" s="1"/>
  <c r="B3" i="13"/>
  <c r="F3" i="13"/>
  <c r="F4" i="13"/>
  <c r="H13" i="13"/>
  <c r="I13" i="13" s="1"/>
  <c r="H14" i="13" s="1"/>
  <c r="I14" i="13" s="1"/>
  <c r="F26" i="13"/>
  <c r="G26" i="13"/>
  <c r="D30" i="13"/>
  <c r="F30" i="13"/>
  <c r="H30" i="13"/>
  <c r="I30" i="13"/>
  <c r="D31" i="13"/>
  <c r="F31" i="13"/>
  <c r="H31" i="13"/>
  <c r="I31" i="13"/>
  <c r="D32" i="13"/>
  <c r="F32" i="13"/>
  <c r="H32" i="13"/>
  <c r="I32" i="13"/>
  <c r="D33" i="13"/>
  <c r="F33" i="13"/>
  <c r="H33" i="13"/>
  <c r="I33" i="13"/>
  <c r="D34" i="13"/>
  <c r="F34" i="13"/>
  <c r="H34" i="13"/>
  <c r="I34" i="13"/>
  <c r="D35" i="13"/>
  <c r="F35" i="13"/>
  <c r="H35" i="13"/>
  <c r="I35" i="13"/>
  <c r="D36" i="13"/>
  <c r="F36" i="13"/>
  <c r="H36" i="13"/>
  <c r="I36" i="13"/>
  <c r="D37" i="13"/>
  <c r="F37" i="13"/>
  <c r="H37" i="13"/>
  <c r="I37" i="13"/>
  <c r="D38" i="13"/>
  <c r="F38" i="13"/>
  <c r="H38" i="13"/>
  <c r="I38" i="13"/>
  <c r="D39" i="13"/>
  <c r="F39" i="13"/>
  <c r="H39" i="13"/>
  <c r="I39" i="13"/>
  <c r="D40" i="13"/>
  <c r="F40" i="13"/>
  <c r="H40" i="13"/>
  <c r="I40" i="13"/>
  <c r="D41" i="13"/>
  <c r="F41" i="13"/>
  <c r="G41" i="13" s="1"/>
  <c r="H41" i="13"/>
  <c r="I41" i="13"/>
  <c r="D42" i="13"/>
  <c r="F42" i="13"/>
  <c r="G42" i="13" s="1"/>
  <c r="H42" i="13"/>
  <c r="I42" i="13"/>
  <c r="D43" i="13"/>
  <c r="F43" i="13"/>
  <c r="G43" i="13" s="1"/>
  <c r="H43" i="13"/>
  <c r="I43" i="13"/>
  <c r="D44" i="13"/>
  <c r="F44" i="13"/>
  <c r="G44" i="13" s="1"/>
  <c r="H44" i="13"/>
  <c r="I44" i="13"/>
  <c r="D45" i="13"/>
  <c r="F45" i="13"/>
  <c r="G45" i="13" s="1"/>
  <c r="H45" i="13"/>
  <c r="I45" i="13"/>
  <c r="D46" i="13"/>
  <c r="F46" i="13"/>
  <c r="H46" i="13"/>
  <c r="I46" i="13"/>
  <c r="D47" i="13"/>
  <c r="F47" i="13"/>
  <c r="G47" i="13" s="1"/>
  <c r="H47" i="13"/>
  <c r="I47" i="13"/>
  <c r="D48" i="13"/>
  <c r="F48" i="13"/>
  <c r="G48" i="13" s="1"/>
  <c r="H48" i="13"/>
  <c r="I48" i="13"/>
  <c r="D49" i="13"/>
  <c r="F49" i="13"/>
  <c r="G49" i="13" s="1"/>
  <c r="H49" i="13"/>
  <c r="I49" i="13"/>
  <c r="D55" i="13"/>
  <c r="F55" i="13"/>
  <c r="D56" i="13"/>
  <c r="F56" i="13"/>
  <c r="D57" i="13"/>
  <c r="F57" i="13"/>
  <c r="D58" i="13"/>
  <c r="F58" i="13"/>
  <c r="D59" i="13"/>
  <c r="F59" i="13"/>
  <c r="D60" i="13"/>
  <c r="F60" i="13"/>
  <c r="D61" i="13"/>
  <c r="F61" i="13"/>
  <c r="D62" i="13"/>
  <c r="F62" i="13"/>
  <c r="D63" i="13"/>
  <c r="F63" i="13"/>
  <c r="D64" i="13"/>
  <c r="F64" i="13"/>
  <c r="D65" i="13"/>
  <c r="F65" i="13"/>
  <c r="D66" i="13"/>
  <c r="F66" i="13"/>
  <c r="D67" i="13"/>
  <c r="F67" i="13"/>
  <c r="D68" i="13"/>
  <c r="F68" i="13"/>
  <c r="D69" i="13"/>
  <c r="F69" i="13"/>
  <c r="D70" i="13"/>
  <c r="F70" i="13"/>
  <c r="D71" i="13"/>
  <c r="F71" i="13"/>
  <c r="D72" i="13"/>
  <c r="F72" i="13"/>
  <c r="D73" i="13"/>
  <c r="F73" i="13"/>
  <c r="D74" i="13"/>
  <c r="F74" i="13"/>
  <c r="D84" i="13"/>
  <c r="F84" i="13"/>
  <c r="D85" i="13"/>
  <c r="F85" i="13"/>
  <c r="D86" i="13"/>
  <c r="F86" i="13"/>
  <c r="D87" i="13"/>
  <c r="F87" i="13"/>
  <c r="D88" i="13"/>
  <c r="F88" i="13"/>
  <c r="D89" i="13"/>
  <c r="F89" i="13"/>
  <c r="D90" i="13"/>
  <c r="F90" i="13"/>
  <c r="D91" i="13"/>
  <c r="F91" i="13"/>
  <c r="D92" i="13"/>
  <c r="F92" i="13"/>
  <c r="D93" i="13"/>
  <c r="F93" i="13"/>
  <c r="D94" i="13"/>
  <c r="F94" i="13"/>
  <c r="D96" i="13"/>
  <c r="D76" i="15" s="1"/>
  <c r="F106" i="13"/>
  <c r="F112" i="13"/>
  <c r="H112" i="13"/>
  <c r="F113" i="13"/>
  <c r="F161" i="13"/>
  <c r="F162" i="13"/>
  <c r="F185" i="13"/>
  <c r="H30" i="15" s="1"/>
  <c r="B2" i="3"/>
  <c r="B2" i="13" s="1"/>
  <c r="B3" i="3"/>
  <c r="C26" i="3"/>
  <c r="C27" i="3"/>
  <c r="I27" i="3"/>
  <c r="C28" i="3"/>
  <c r="C29" i="3"/>
  <c r="I29" i="3"/>
  <c r="C30" i="3"/>
  <c r="D34" i="3"/>
  <c r="C34" i="3" s="1"/>
  <c r="H79" i="3"/>
  <c r="I34" i="3" s="1"/>
  <c r="D35" i="3"/>
  <c r="D36" i="3"/>
  <c r="D37" i="3"/>
  <c r="D38" i="3"/>
  <c r="D39" i="3"/>
  <c r="D40" i="3"/>
  <c r="D41" i="3"/>
  <c r="D42" i="3"/>
  <c r="D43" i="3"/>
  <c r="D44" i="3"/>
  <c r="D45" i="3"/>
  <c r="D46" i="3"/>
  <c r="D47" i="3"/>
  <c r="D48" i="3"/>
  <c r="D49" i="3"/>
  <c r="D50" i="3"/>
  <c r="D51" i="3"/>
  <c r="D52" i="3"/>
  <c r="D53" i="3"/>
  <c r="D58" i="3"/>
  <c r="I58" i="3"/>
  <c r="J58" i="3"/>
  <c r="D59" i="3"/>
  <c r="I59" i="3"/>
  <c r="J59" i="3"/>
  <c r="D60" i="3"/>
  <c r="I60" i="3"/>
  <c r="J60" i="3"/>
  <c r="D61" i="3"/>
  <c r="I61" i="3"/>
  <c r="J61" i="3"/>
  <c r="D62" i="3"/>
  <c r="I62" i="3"/>
  <c r="J62" i="3"/>
  <c r="D63" i="3"/>
  <c r="I63" i="3"/>
  <c r="J63" i="3"/>
  <c r="D64" i="3"/>
  <c r="I64" i="3"/>
  <c r="J64" i="3"/>
  <c r="D65" i="3"/>
  <c r="I65" i="3"/>
  <c r="J65" i="3"/>
  <c r="D66" i="3"/>
  <c r="I66" i="3"/>
  <c r="J66" i="3"/>
  <c r="D67" i="3"/>
  <c r="I67" i="3"/>
  <c r="J67" i="3"/>
  <c r="D68" i="3"/>
  <c r="I68" i="3"/>
  <c r="J68" i="3"/>
  <c r="D69" i="3"/>
  <c r="I69" i="3"/>
  <c r="J69" i="3"/>
  <c r="D70" i="3"/>
  <c r="I70" i="3"/>
  <c r="J70" i="3"/>
  <c r="D71" i="3"/>
  <c r="I71" i="3"/>
  <c r="J71" i="3"/>
  <c r="D72" i="3"/>
  <c r="I72" i="3"/>
  <c r="J72" i="3"/>
  <c r="D73" i="3"/>
  <c r="I73" i="3"/>
  <c r="J73" i="3"/>
  <c r="D74" i="3"/>
  <c r="I74" i="3"/>
  <c r="J74" i="3"/>
  <c r="D75" i="3"/>
  <c r="I75" i="3"/>
  <c r="J75" i="3"/>
  <c r="D76" i="3"/>
  <c r="I76" i="3"/>
  <c r="J76" i="3"/>
  <c r="D77" i="3"/>
  <c r="I77" i="3"/>
  <c r="J77" i="3"/>
  <c r="D84" i="3"/>
  <c r="D80" i="15" s="1"/>
  <c r="I84" i="3"/>
  <c r="D85" i="3"/>
  <c r="D81" i="15" s="1"/>
  <c r="I85" i="3"/>
  <c r="D86" i="3"/>
  <c r="D82" i="15" s="1"/>
  <c r="I86" i="3"/>
  <c r="D87" i="3"/>
  <c r="D83" i="15" s="1"/>
  <c r="I87" i="3"/>
  <c r="D88" i="3"/>
  <c r="D84" i="15" s="1"/>
  <c r="I88" i="3"/>
  <c r="D89" i="3"/>
  <c r="D85" i="15" s="1"/>
  <c r="I89" i="3"/>
  <c r="D90" i="3"/>
  <c r="D86" i="15" s="1"/>
  <c r="I90" i="3"/>
  <c r="D91" i="3"/>
  <c r="D87" i="15" s="1"/>
  <c r="I91" i="3"/>
  <c r="D92" i="3"/>
  <c r="D88" i="15" s="1"/>
  <c r="I92" i="3"/>
  <c r="D93" i="3"/>
  <c r="D89" i="15" s="1"/>
  <c r="I93" i="3"/>
  <c r="D94" i="3"/>
  <c r="D90" i="15" s="1"/>
  <c r="I94" i="3"/>
  <c r="D95" i="3"/>
  <c r="D91" i="15" s="1"/>
  <c r="I95" i="3"/>
  <c r="D96" i="3"/>
  <c r="D92" i="15" s="1"/>
  <c r="I96" i="3"/>
  <c r="D97" i="3"/>
  <c r="D93" i="15" s="1"/>
  <c r="I97" i="3"/>
  <c r="D98" i="3"/>
  <c r="D94" i="15" s="1"/>
  <c r="I98" i="3"/>
  <c r="D99" i="3"/>
  <c r="D95" i="15" s="1"/>
  <c r="I99" i="3"/>
  <c r="D100" i="3"/>
  <c r="D96" i="15" s="1"/>
  <c r="I100" i="3"/>
  <c r="D101" i="3"/>
  <c r="D97" i="15" s="1"/>
  <c r="I101" i="3"/>
  <c r="D102" i="3"/>
  <c r="D98" i="15" s="1"/>
  <c r="I102" i="3"/>
  <c r="D103" i="3"/>
  <c r="D99" i="15" s="1"/>
  <c r="I103" i="3"/>
  <c r="D113" i="3"/>
  <c r="I113" i="3"/>
  <c r="H80" i="15" s="1"/>
  <c r="J113" i="3"/>
  <c r="D114" i="3"/>
  <c r="I114" i="3"/>
  <c r="H81" i="15" s="1"/>
  <c r="J114" i="3"/>
  <c r="D115" i="3"/>
  <c r="I115" i="3"/>
  <c r="H82" i="15" s="1"/>
  <c r="J115" i="3"/>
  <c r="D116" i="3"/>
  <c r="I116" i="3"/>
  <c r="H83" i="15" s="1"/>
  <c r="J116" i="3"/>
  <c r="D117" i="3"/>
  <c r="I117" i="3"/>
  <c r="H84" i="15" s="1"/>
  <c r="J117" i="3"/>
  <c r="D118" i="3"/>
  <c r="I118" i="3"/>
  <c r="H85" i="15" s="1"/>
  <c r="J118" i="3"/>
  <c r="D119" i="3"/>
  <c r="I119" i="3"/>
  <c r="H86" i="15" s="1"/>
  <c r="J119" i="3"/>
  <c r="D120" i="3"/>
  <c r="I120" i="3"/>
  <c r="H87" i="15" s="1"/>
  <c r="J120" i="3"/>
  <c r="D121" i="3"/>
  <c r="I121" i="3"/>
  <c r="H88" i="15" s="1"/>
  <c r="J121" i="3"/>
  <c r="D122" i="3"/>
  <c r="I122" i="3"/>
  <c r="H89" i="15" s="1"/>
  <c r="J122" i="3"/>
  <c r="D123" i="3"/>
  <c r="I123" i="3"/>
  <c r="H90" i="15" s="1"/>
  <c r="J123" i="3"/>
  <c r="D124" i="3"/>
  <c r="I124" i="3"/>
  <c r="H91" i="15" s="1"/>
  <c r="J124" i="3"/>
  <c r="D125" i="3"/>
  <c r="I125" i="3"/>
  <c r="H92" i="15" s="1"/>
  <c r="J125" i="3"/>
  <c r="D126" i="3"/>
  <c r="I126" i="3"/>
  <c r="H93" i="15" s="1"/>
  <c r="J126" i="3"/>
  <c r="D127" i="3"/>
  <c r="I127" i="3"/>
  <c r="H94" i="15" s="1"/>
  <c r="J127" i="3"/>
  <c r="D128" i="3"/>
  <c r="I128" i="3"/>
  <c r="H95" i="15" s="1"/>
  <c r="J128" i="3"/>
  <c r="D129" i="3"/>
  <c r="I129" i="3"/>
  <c r="H96" i="15" s="1"/>
  <c r="J129" i="3"/>
  <c r="D130" i="3"/>
  <c r="I130" i="3"/>
  <c r="H97" i="15" s="1"/>
  <c r="J130" i="3"/>
  <c r="D131" i="3"/>
  <c r="I131" i="3"/>
  <c r="H98" i="15" s="1"/>
  <c r="J131" i="3"/>
  <c r="D132" i="3"/>
  <c r="I132" i="3"/>
  <c r="H99" i="15" s="1"/>
  <c r="J132" i="3"/>
  <c r="H174" i="3"/>
  <c r="F20" i="23"/>
  <c r="F76" i="23" s="1"/>
  <c r="B3" i="18"/>
  <c r="D27" i="18"/>
  <c r="D29" i="18"/>
  <c r="D33" i="18"/>
  <c r="O142" i="13" l="1"/>
  <c r="G30" i="15"/>
  <c r="F76" i="15"/>
  <c r="J66" i="15" s="1"/>
  <c r="L164" i="3"/>
  <c r="L168" i="3"/>
  <c r="L163" i="3"/>
  <c r="L166" i="3"/>
  <c r="L162" i="3"/>
  <c r="L167" i="3"/>
  <c r="L172" i="3"/>
  <c r="L171" i="3"/>
  <c r="L169" i="3"/>
  <c r="L165" i="3"/>
  <c r="L170" i="3"/>
  <c r="F76" i="13"/>
  <c r="H100" i="15"/>
  <c r="I44" i="3"/>
  <c r="I168" i="3"/>
  <c r="G71" i="15" s="1"/>
  <c r="I53" i="3"/>
  <c r="I48" i="3"/>
  <c r="I43" i="3"/>
  <c r="I167" i="3"/>
  <c r="G70" i="15" s="1"/>
  <c r="I41" i="3"/>
  <c r="I52" i="3"/>
  <c r="I39" i="3"/>
  <c r="I49" i="3"/>
  <c r="I47" i="3"/>
  <c r="I46" i="3"/>
  <c r="I42" i="3"/>
  <c r="I166" i="3"/>
  <c r="G69" i="15" s="1"/>
  <c r="I165" i="3"/>
  <c r="G68" i="15" s="1"/>
  <c r="I40" i="3"/>
  <c r="I164" i="3"/>
  <c r="G67" i="15" s="1"/>
  <c r="I51" i="3"/>
  <c r="I163" i="3"/>
  <c r="G66" i="15" s="1"/>
  <c r="I38" i="3"/>
  <c r="I162" i="3"/>
  <c r="I36" i="3"/>
  <c r="I172" i="3"/>
  <c r="G75" i="15" s="1"/>
  <c r="I35" i="3"/>
  <c r="I50" i="3"/>
  <c r="I37" i="3"/>
  <c r="I171" i="3"/>
  <c r="G74" i="15" s="1"/>
  <c r="I170" i="3"/>
  <c r="G73" i="15" s="1"/>
  <c r="I169" i="3"/>
  <c r="G72" i="15" s="1"/>
  <c r="I45" i="3"/>
  <c r="H80" i="3"/>
  <c r="F96" i="13"/>
  <c r="H51" i="13"/>
  <c r="C132" i="3"/>
  <c r="G13" i="23"/>
  <c r="F13" i="23"/>
  <c r="F146" i="13"/>
  <c r="F19" i="13"/>
  <c r="O150" i="13"/>
  <c r="C129" i="3"/>
  <c r="C68" i="3"/>
  <c r="I79" i="3"/>
  <c r="C58" i="3"/>
  <c r="C144" i="3"/>
  <c r="C171" i="3"/>
  <c r="C155" i="3"/>
  <c r="C50" i="3"/>
  <c r="C156" i="3"/>
  <c r="C94" i="3"/>
  <c r="C157" i="3"/>
  <c r="C77" i="3"/>
  <c r="C98" i="3"/>
  <c r="C65" i="3"/>
  <c r="C166" i="3"/>
  <c r="C42" i="3"/>
  <c r="C190" i="3"/>
  <c r="C38" i="3"/>
  <c r="C154" i="3"/>
  <c r="C70" i="3"/>
  <c r="C194" i="3"/>
  <c r="C75" i="3"/>
  <c r="C86" i="3"/>
  <c r="C102" i="3"/>
  <c r="C164" i="3"/>
  <c r="C97" i="3"/>
  <c r="C119" i="3"/>
  <c r="C143" i="3"/>
  <c r="C46" i="3"/>
  <c r="C63" i="3"/>
  <c r="C90" i="3"/>
  <c r="C145" i="3"/>
  <c r="C195" i="3"/>
  <c r="C126" i="3"/>
  <c r="C146" i="3"/>
  <c r="C114" i="3"/>
  <c r="C35" i="3"/>
  <c r="C162" i="3"/>
  <c r="C180" i="3"/>
  <c r="J79" i="3"/>
  <c r="C169" i="3"/>
  <c r="C196" i="3"/>
  <c r="C117" i="3"/>
  <c r="C120" i="3"/>
  <c r="C123" i="3"/>
  <c r="F21" i="23"/>
  <c r="F84" i="23" s="1"/>
  <c r="F20" i="13"/>
  <c r="B2" i="15"/>
  <c r="B2" i="23"/>
  <c r="C189" i="3"/>
  <c r="C141" i="3"/>
  <c r="C67" i="3"/>
  <c r="C53" i="3"/>
  <c r="C49" i="3"/>
  <c r="C45" i="3"/>
  <c r="C41" i="3"/>
  <c r="C37" i="3"/>
  <c r="F15" i="23"/>
  <c r="G15" i="23"/>
  <c r="G39" i="13"/>
  <c r="G34" i="13"/>
  <c r="G32" i="13"/>
  <c r="E106" i="15"/>
  <c r="C122" i="3"/>
  <c r="C101" i="3"/>
  <c r="C72" i="3"/>
  <c r="C188" i="3"/>
  <c r="C163" i="3"/>
  <c r="C152" i="3"/>
  <c r="C140" i="3"/>
  <c r="C109" i="3"/>
  <c r="C74" i="3"/>
  <c r="C62" i="3"/>
  <c r="C125" i="3"/>
  <c r="C113" i="3"/>
  <c r="C60" i="3"/>
  <c r="C170" i="3"/>
  <c r="C151" i="3"/>
  <c r="C139" i="3"/>
  <c r="C100" i="3"/>
  <c r="C96" i="3"/>
  <c r="C92" i="3"/>
  <c r="C88" i="3"/>
  <c r="C84" i="3"/>
  <c r="C69" i="3"/>
  <c r="G35" i="13"/>
  <c r="G30" i="13"/>
  <c r="G38" i="13"/>
  <c r="C165" i="3"/>
  <c r="C150" i="3"/>
  <c r="C138" i="3"/>
  <c r="C130" i="3"/>
  <c r="C127" i="3"/>
  <c r="C124" i="3"/>
  <c r="C121" i="3"/>
  <c r="C118" i="3"/>
  <c r="C115" i="3"/>
  <c r="C76" i="3"/>
  <c r="C64" i="3"/>
  <c r="C52" i="3"/>
  <c r="C48" i="3"/>
  <c r="C44" i="3"/>
  <c r="C40" i="3"/>
  <c r="C36" i="3"/>
  <c r="G40" i="13"/>
  <c r="G33" i="13"/>
  <c r="G104" i="15"/>
  <c r="E103" i="15"/>
  <c r="G103" i="15"/>
  <c r="H103" i="15"/>
  <c r="E104" i="15"/>
  <c r="H104" i="15"/>
  <c r="G28" i="15"/>
  <c r="H28" i="15"/>
  <c r="C142" i="3"/>
  <c r="C116" i="3"/>
  <c r="C89" i="3"/>
  <c r="C153" i="3"/>
  <c r="C184" i="3"/>
  <c r="C183" i="3"/>
  <c r="C71" i="3"/>
  <c r="C59" i="3"/>
  <c r="G31" i="13"/>
  <c r="G37" i="13"/>
  <c r="C128" i="3"/>
  <c r="C85" i="3"/>
  <c r="C168" i="3"/>
  <c r="C172" i="3"/>
  <c r="C149" i="3"/>
  <c r="C134" i="3"/>
  <c r="C182" i="3"/>
  <c r="C167" i="3"/>
  <c r="C148" i="3"/>
  <c r="C103" i="3"/>
  <c r="C99" i="3"/>
  <c r="C95" i="3"/>
  <c r="C91" i="3"/>
  <c r="C87" i="3"/>
  <c r="C66" i="3"/>
  <c r="G36" i="13"/>
  <c r="G12" i="15"/>
  <c r="O3" i="13"/>
  <c r="C131" i="3"/>
  <c r="C93" i="3"/>
  <c r="C181" i="3"/>
  <c r="C147" i="3"/>
  <c r="C73" i="3"/>
  <c r="C61" i="3"/>
  <c r="C51" i="3"/>
  <c r="C47" i="3"/>
  <c r="C43" i="3"/>
  <c r="C39" i="3"/>
  <c r="F154" i="13"/>
  <c r="G46" i="13"/>
  <c r="F40" i="23"/>
  <c r="E100" i="15"/>
  <c r="V3" i="23"/>
  <c r="J70" i="15" l="1"/>
  <c r="F95" i="15"/>
  <c r="F103" i="15"/>
  <c r="F104" i="15"/>
  <c r="F106" i="15"/>
  <c r="J76" i="15"/>
  <c r="L174" i="3"/>
  <c r="J72" i="15"/>
  <c r="J65" i="15"/>
  <c r="J69" i="15"/>
  <c r="J71" i="15"/>
  <c r="J73" i="15"/>
  <c r="J75" i="15"/>
  <c r="J67" i="15"/>
  <c r="J68" i="15"/>
  <c r="J74" i="15"/>
  <c r="F91" i="15"/>
  <c r="F83" i="15"/>
  <c r="K170" i="3"/>
  <c r="I73" i="15" s="1"/>
  <c r="K167" i="3"/>
  <c r="I70" i="15" s="1"/>
  <c r="K169" i="3"/>
  <c r="I72" i="15" s="1"/>
  <c r="K172" i="3"/>
  <c r="I75" i="15" s="1"/>
  <c r="K168" i="3"/>
  <c r="I71" i="15" s="1"/>
  <c r="K166" i="3"/>
  <c r="I69" i="15" s="1"/>
  <c r="K165" i="3"/>
  <c r="I68" i="15" s="1"/>
  <c r="K164" i="3"/>
  <c r="I67" i="15" s="1"/>
  <c r="J105" i="3"/>
  <c r="K162" i="3"/>
  <c r="K171" i="3"/>
  <c r="I74" i="15" s="1"/>
  <c r="K163" i="3"/>
  <c r="I66" i="15" s="1"/>
  <c r="F85" i="15"/>
  <c r="G100" i="15"/>
  <c r="F87" i="15"/>
  <c r="F80" i="15"/>
  <c r="F99" i="15"/>
  <c r="F88" i="15"/>
  <c r="F98" i="15"/>
  <c r="F89" i="15"/>
  <c r="F93" i="15"/>
  <c r="J169" i="3"/>
  <c r="H72" i="15" s="1"/>
  <c r="J172" i="3"/>
  <c r="H75" i="15" s="1"/>
  <c r="J171" i="3"/>
  <c r="H74" i="15" s="1"/>
  <c r="J168" i="3"/>
  <c r="H71" i="15" s="1"/>
  <c r="J166" i="3"/>
  <c r="H69" i="15" s="1"/>
  <c r="J165" i="3"/>
  <c r="H68" i="15" s="1"/>
  <c r="J162" i="3"/>
  <c r="J167" i="3"/>
  <c r="H70" i="15" s="1"/>
  <c r="J164" i="3"/>
  <c r="H67" i="15" s="1"/>
  <c r="J163" i="3"/>
  <c r="H66" i="15" s="1"/>
  <c r="I105" i="3"/>
  <c r="J170" i="3"/>
  <c r="H73" i="15" s="1"/>
  <c r="F96" i="15"/>
  <c r="F81" i="15"/>
  <c r="F84" i="15"/>
  <c r="F94" i="15"/>
  <c r="F92" i="15"/>
  <c r="F86" i="15"/>
  <c r="F97" i="15"/>
  <c r="F82" i="15"/>
  <c r="F90" i="15"/>
  <c r="F14" i="23"/>
  <c r="V15" i="23"/>
  <c r="O20" i="13"/>
  <c r="W2" i="23"/>
  <c r="V13" i="23"/>
  <c r="V20" i="23"/>
  <c r="V4" i="23"/>
  <c r="V21" i="23"/>
  <c r="H106" i="15"/>
  <c r="H105" i="15"/>
  <c r="G106" i="15"/>
  <c r="G105" i="15"/>
  <c r="E105" i="15"/>
  <c r="G65" i="15"/>
  <c r="I174" i="3"/>
  <c r="G76" i="15" s="1"/>
  <c r="G16" i="15"/>
  <c r="G13" i="15"/>
  <c r="G14" i="15"/>
  <c r="P2" i="13"/>
  <c r="O13" i="13"/>
  <c r="O19" i="13"/>
  <c r="O5" i="13"/>
  <c r="O15" i="13"/>
  <c r="O4" i="13"/>
  <c r="O26" i="13"/>
  <c r="F105" i="15" l="1"/>
  <c r="G15" i="15"/>
  <c r="G106" i="13"/>
  <c r="H48" i="15"/>
  <c r="H53" i="15"/>
  <c r="H58" i="15"/>
  <c r="I65" i="15"/>
  <c r="K174" i="3"/>
  <c r="I76" i="15" s="1"/>
  <c r="H12" i="15"/>
  <c r="P3" i="13"/>
  <c r="H65" i="15"/>
  <c r="J174" i="3"/>
  <c r="H76" i="15" s="1"/>
  <c r="F100" i="15"/>
  <c r="W3" i="23"/>
  <c r="W9" i="23"/>
  <c r="P20" i="13" l="1"/>
  <c r="W15" i="23"/>
  <c r="O14" i="13"/>
  <c r="O30" i="13" s="1"/>
  <c r="G14" i="23"/>
  <c r="V14" i="23" s="1"/>
  <c r="V16" i="23" s="1"/>
  <c r="P19" i="13"/>
  <c r="H16" i="15"/>
  <c r="H15" i="15"/>
  <c r="H13" i="15"/>
  <c r="H14" i="15"/>
  <c r="P14" i="13"/>
  <c r="P4" i="13"/>
  <c r="Q2" i="13"/>
  <c r="P13" i="13"/>
  <c r="P26" i="13"/>
  <c r="P15" i="13"/>
  <c r="P5" i="13"/>
  <c r="X2" i="23"/>
  <c r="W4" i="23"/>
  <c r="W21" i="23"/>
  <c r="W13" i="23"/>
  <c r="W20" i="23"/>
  <c r="O37" i="13" l="1"/>
  <c r="O46" i="13"/>
  <c r="O32" i="13"/>
  <c r="O49" i="13"/>
  <c r="O36" i="13"/>
  <c r="O44" i="13"/>
  <c r="O43" i="13"/>
  <c r="O35" i="13"/>
  <c r="O41" i="13"/>
  <c r="W14" i="23"/>
  <c r="W16" i="23" s="1"/>
  <c r="O33" i="13"/>
  <c r="O47" i="13"/>
  <c r="O40" i="13"/>
  <c r="O48" i="13"/>
  <c r="O38" i="13"/>
  <c r="O45" i="13"/>
  <c r="O34" i="13"/>
  <c r="O42" i="13"/>
  <c r="O39" i="13"/>
  <c r="O31" i="13"/>
  <c r="O16" i="13"/>
  <c r="I48" i="15"/>
  <c r="I58" i="15"/>
  <c r="I53" i="15"/>
  <c r="I12" i="15"/>
  <c r="Q3" i="13"/>
  <c r="X3" i="23"/>
  <c r="X9" i="23"/>
  <c r="P44" i="13"/>
  <c r="P45" i="13"/>
  <c r="P43" i="13"/>
  <c r="P41" i="13"/>
  <c r="P48" i="13"/>
  <c r="P47" i="13"/>
  <c r="P49" i="13"/>
  <c r="P42" i="13"/>
  <c r="P36" i="13"/>
  <c r="P32" i="13"/>
  <c r="P31" i="13"/>
  <c r="P38" i="13"/>
  <c r="P33" i="13"/>
  <c r="P40" i="13"/>
  <c r="P35" i="13"/>
  <c r="P30" i="13"/>
  <c r="P37" i="13"/>
  <c r="P46" i="13"/>
  <c r="P39" i="13"/>
  <c r="P34" i="13"/>
  <c r="P16" i="13"/>
  <c r="X15" i="23" l="1"/>
  <c r="Q19" i="13"/>
  <c r="O51" i="13"/>
  <c r="O61" i="13" s="1"/>
  <c r="Q20" i="13"/>
  <c r="Y2" i="23"/>
  <c r="X4" i="23"/>
  <c r="X13" i="23"/>
  <c r="X14" i="23"/>
  <c r="X21" i="23"/>
  <c r="X20" i="23"/>
  <c r="I13" i="15"/>
  <c r="I16" i="15"/>
  <c r="I15" i="15"/>
  <c r="I14" i="15"/>
  <c r="Q4" i="13"/>
  <c r="Q13" i="13"/>
  <c r="R2" i="13"/>
  <c r="Q14" i="13"/>
  <c r="Q26" i="13"/>
  <c r="Q15" i="13"/>
  <c r="Q5" i="13"/>
  <c r="P51" i="13"/>
  <c r="O57" i="13" l="1"/>
  <c r="O72" i="13"/>
  <c r="O68" i="13"/>
  <c r="O60" i="13"/>
  <c r="O64" i="13"/>
  <c r="O56" i="13"/>
  <c r="O59" i="13"/>
  <c r="O55" i="13"/>
  <c r="O67" i="13"/>
  <c r="O74" i="13"/>
  <c r="O70" i="13"/>
  <c r="O66" i="13"/>
  <c r="O62" i="13"/>
  <c r="O58" i="13"/>
  <c r="O73" i="13"/>
  <c r="O69" i="13"/>
  <c r="O71" i="13"/>
  <c r="O65" i="13"/>
  <c r="O63" i="13"/>
  <c r="Q44" i="13"/>
  <c r="Q49" i="13"/>
  <c r="Q42" i="13"/>
  <c r="Q43" i="13"/>
  <c r="Q41" i="13"/>
  <c r="Q48" i="13"/>
  <c r="Q47" i="13"/>
  <c r="Q45" i="13"/>
  <c r="Q36" i="13"/>
  <c r="Q32" i="13"/>
  <c r="Q35" i="13"/>
  <c r="Q30" i="13"/>
  <c r="Q34" i="13"/>
  <c r="Q46" i="13"/>
  <c r="Q40" i="13"/>
  <c r="Q31" i="13"/>
  <c r="Q33" i="13"/>
  <c r="Q39" i="13"/>
  <c r="Q37" i="13"/>
  <c r="Q38" i="13"/>
  <c r="Y3" i="23"/>
  <c r="Y9" i="23"/>
  <c r="J53" i="15"/>
  <c r="J58" i="15"/>
  <c r="J48" i="15"/>
  <c r="P56" i="13"/>
  <c r="P60" i="13"/>
  <c r="P64" i="13"/>
  <c r="P68" i="13"/>
  <c r="P72" i="13"/>
  <c r="P57" i="13"/>
  <c r="P62" i="13"/>
  <c r="P65" i="13"/>
  <c r="P67" i="13"/>
  <c r="P59" i="13"/>
  <c r="P69" i="13"/>
  <c r="P74" i="13"/>
  <c r="P58" i="13"/>
  <c r="P73" i="13"/>
  <c r="P55" i="13"/>
  <c r="P61" i="13"/>
  <c r="P66" i="13"/>
  <c r="P71" i="13"/>
  <c r="P70" i="13"/>
  <c r="P63" i="13"/>
  <c r="J12" i="15"/>
  <c r="R3" i="13"/>
  <c r="Q16" i="13"/>
  <c r="X16" i="23"/>
  <c r="R19" i="13" l="1"/>
  <c r="O76" i="13"/>
  <c r="O78" i="13" s="1"/>
  <c r="O106" i="13" s="1"/>
  <c r="R20" i="13"/>
  <c r="Z2" i="23"/>
  <c r="Y13" i="23"/>
  <c r="Y20" i="23"/>
  <c r="Y4" i="23"/>
  <c r="Y21" i="23"/>
  <c r="Y14" i="23"/>
  <c r="Y15" i="23"/>
  <c r="P76" i="13"/>
  <c r="P78" i="13" s="1"/>
  <c r="P106" i="13" s="1"/>
  <c r="Q51" i="13"/>
  <c r="J13" i="15"/>
  <c r="J14" i="15"/>
  <c r="J15" i="15"/>
  <c r="J16" i="15"/>
  <c r="R4" i="13"/>
  <c r="R13" i="13"/>
  <c r="S2" i="13"/>
  <c r="R14" i="13"/>
  <c r="R26" i="13"/>
  <c r="R15" i="13"/>
  <c r="R5" i="13"/>
  <c r="R16" i="13" l="1"/>
  <c r="R44" i="13"/>
  <c r="R41" i="13"/>
  <c r="R49" i="13"/>
  <c r="R42" i="13"/>
  <c r="R47" i="13"/>
  <c r="R43" i="13"/>
  <c r="R45" i="13"/>
  <c r="R48" i="13"/>
  <c r="R40" i="13"/>
  <c r="R36" i="13"/>
  <c r="R38" i="13"/>
  <c r="R33" i="13"/>
  <c r="R35" i="13"/>
  <c r="R32" i="13"/>
  <c r="R39" i="13"/>
  <c r="R30" i="13"/>
  <c r="R34" i="13"/>
  <c r="R37" i="13"/>
  <c r="R46" i="13"/>
  <c r="R31" i="13"/>
  <c r="Q55" i="13"/>
  <c r="Q59" i="13"/>
  <c r="Q63" i="13"/>
  <c r="Q67" i="13"/>
  <c r="Q71" i="13"/>
  <c r="Q56" i="13"/>
  <c r="Q60" i="13"/>
  <c r="Q64" i="13"/>
  <c r="Q68" i="13"/>
  <c r="Q72" i="13"/>
  <c r="Q57" i="13"/>
  <c r="Q61" i="13"/>
  <c r="Q65" i="13"/>
  <c r="Q69" i="13"/>
  <c r="Q73" i="13"/>
  <c r="Q62" i="13"/>
  <c r="Q74" i="13"/>
  <c r="Q66" i="13"/>
  <c r="Q58" i="13"/>
  <c r="Q70" i="13"/>
  <c r="K12" i="15"/>
  <c r="S3" i="13"/>
  <c r="Y16" i="23"/>
  <c r="O177" i="13"/>
  <c r="K48" i="15"/>
  <c r="K58" i="15"/>
  <c r="K53" i="15"/>
  <c r="Z3" i="23"/>
  <c r="Z9" i="23"/>
  <c r="P177" i="13"/>
  <c r="Z15" i="23" l="1"/>
  <c r="S19" i="13"/>
  <c r="Z13" i="23"/>
  <c r="Z20" i="23"/>
  <c r="AA2" i="23"/>
  <c r="Z4" i="23"/>
  <c r="Z14" i="23"/>
  <c r="Z21" i="23"/>
  <c r="R51" i="13"/>
  <c r="S20" i="13"/>
  <c r="Q76" i="13"/>
  <c r="K13" i="15"/>
  <c r="K14" i="15"/>
  <c r="K15" i="15"/>
  <c r="K16" i="15"/>
  <c r="S15" i="13"/>
  <c r="S4" i="13"/>
  <c r="T2" i="13"/>
  <c r="S13" i="13"/>
  <c r="S14" i="13"/>
  <c r="S26" i="13"/>
  <c r="S5" i="13"/>
  <c r="AA3" i="23" l="1"/>
  <c r="AA9" i="23"/>
  <c r="R55" i="13"/>
  <c r="R59" i="13"/>
  <c r="R63" i="13"/>
  <c r="R67" i="13"/>
  <c r="R71" i="13"/>
  <c r="R56" i="13"/>
  <c r="R60" i="13"/>
  <c r="R64" i="13"/>
  <c r="R68" i="13"/>
  <c r="R72" i="13"/>
  <c r="R57" i="13"/>
  <c r="R61" i="13"/>
  <c r="R65" i="13"/>
  <c r="R69" i="13"/>
  <c r="R73" i="13"/>
  <c r="R70" i="13"/>
  <c r="R62" i="13"/>
  <c r="R66" i="13"/>
  <c r="R58" i="13"/>
  <c r="R74" i="13"/>
  <c r="Z16" i="23"/>
  <c r="Q78" i="13"/>
  <c r="Q106" i="13" s="1"/>
  <c r="L58" i="15"/>
  <c r="L48" i="15"/>
  <c r="L53" i="15"/>
  <c r="S44" i="13"/>
  <c r="S49" i="13"/>
  <c r="S48" i="13"/>
  <c r="S42" i="13"/>
  <c r="S41" i="13"/>
  <c r="S43" i="13"/>
  <c r="S45" i="13"/>
  <c r="S47" i="13"/>
  <c r="S35" i="13"/>
  <c r="S37" i="13"/>
  <c r="S31" i="13"/>
  <c r="S32" i="13"/>
  <c r="S46" i="13"/>
  <c r="S39" i="13"/>
  <c r="S34" i="13"/>
  <c r="S38" i="13"/>
  <c r="S40" i="13"/>
  <c r="S33" i="13"/>
  <c r="S36" i="13"/>
  <c r="S30" i="13"/>
  <c r="L12" i="15"/>
  <c r="T3" i="13"/>
  <c r="S16" i="13"/>
  <c r="AA15" i="23" l="1"/>
  <c r="T20" i="13"/>
  <c r="T19" i="13"/>
  <c r="L13" i="15"/>
  <c r="L16" i="15"/>
  <c r="L14" i="15"/>
  <c r="L15" i="15"/>
  <c r="T15" i="13"/>
  <c r="T4" i="13"/>
  <c r="T13" i="13"/>
  <c r="T26" i="13"/>
  <c r="U2" i="13"/>
  <c r="T14" i="13"/>
  <c r="T5" i="13"/>
  <c r="R76" i="13"/>
  <c r="AA4" i="23"/>
  <c r="AA13" i="23"/>
  <c r="AB2" i="23"/>
  <c r="AA20" i="23"/>
  <c r="AA14" i="23"/>
  <c r="AA21" i="23"/>
  <c r="Q177" i="13"/>
  <c r="S51" i="13"/>
  <c r="M58" i="15" l="1"/>
  <c r="M48" i="15"/>
  <c r="M53" i="15"/>
  <c r="R78" i="13"/>
  <c r="R106" i="13" s="1"/>
  <c r="AB3" i="23"/>
  <c r="AB9" i="23"/>
  <c r="M12" i="15"/>
  <c r="U3" i="13"/>
  <c r="AA16" i="23"/>
  <c r="T44" i="13"/>
  <c r="T49" i="13"/>
  <c r="T43" i="13"/>
  <c r="T48" i="13"/>
  <c r="T47" i="13"/>
  <c r="T41" i="13"/>
  <c r="T45" i="13"/>
  <c r="T42" i="13"/>
  <c r="T34" i="13"/>
  <c r="T39" i="13"/>
  <c r="T33" i="13"/>
  <c r="T40" i="13"/>
  <c r="T37" i="13"/>
  <c r="T31" i="13"/>
  <c r="T35" i="13"/>
  <c r="T38" i="13"/>
  <c r="T36" i="13"/>
  <c r="T46" i="13"/>
  <c r="T30" i="13"/>
  <c r="T32" i="13"/>
  <c r="S55" i="13"/>
  <c r="S59" i="13"/>
  <c r="S63" i="13"/>
  <c r="S67" i="13"/>
  <c r="S71" i="13"/>
  <c r="S66" i="13"/>
  <c r="S57" i="13"/>
  <c r="S70" i="13"/>
  <c r="S72" i="13"/>
  <c r="S65" i="13"/>
  <c r="S60" i="13"/>
  <c r="S62" i="13"/>
  <c r="S64" i="13"/>
  <c r="S69" i="13"/>
  <c r="S56" i="13"/>
  <c r="S73" i="13"/>
  <c r="S61" i="13"/>
  <c r="S74" i="13"/>
  <c r="S68" i="13"/>
  <c r="S58" i="13"/>
  <c r="T16" i="13"/>
  <c r="U19" i="13" l="1"/>
  <c r="S76" i="13"/>
  <c r="S78" i="13" s="1"/>
  <c r="S106" i="13" s="1"/>
  <c r="R177" i="13"/>
  <c r="AC2" i="23"/>
  <c r="AB4" i="23"/>
  <c r="AB13" i="23"/>
  <c r="AB21" i="23"/>
  <c r="AB14" i="23"/>
  <c r="AB20" i="23"/>
  <c r="M13" i="15"/>
  <c r="M16" i="15"/>
  <c r="M15" i="15"/>
  <c r="M14" i="15"/>
  <c r="U13" i="13"/>
  <c r="U15" i="13"/>
  <c r="U26" i="13"/>
  <c r="U4" i="13"/>
  <c r="V2" i="13"/>
  <c r="U14" i="13"/>
  <c r="U5" i="13"/>
  <c r="U20" i="13"/>
  <c r="T51" i="13"/>
  <c r="AB15" i="23"/>
  <c r="AC3" i="23" l="1"/>
  <c r="AC9" i="23"/>
  <c r="N58" i="15"/>
  <c r="N48" i="15"/>
  <c r="N53" i="15"/>
  <c r="T58" i="13"/>
  <c r="T62" i="13"/>
  <c r="T66" i="13"/>
  <c r="T70" i="13"/>
  <c r="T74" i="13"/>
  <c r="T55" i="13"/>
  <c r="T59" i="13"/>
  <c r="T63" i="13"/>
  <c r="T67" i="13"/>
  <c r="T71" i="13"/>
  <c r="T56" i="13"/>
  <c r="T60" i="13"/>
  <c r="T64" i="13"/>
  <c r="T68" i="13"/>
  <c r="T72" i="13"/>
  <c r="T65" i="13"/>
  <c r="T57" i="13"/>
  <c r="T61" i="13"/>
  <c r="T69" i="13"/>
  <c r="T73" i="13"/>
  <c r="U16" i="13"/>
  <c r="S177" i="13"/>
  <c r="AB16" i="23"/>
  <c r="U44" i="13"/>
  <c r="U41" i="13"/>
  <c r="U47" i="13"/>
  <c r="U48" i="13"/>
  <c r="U43" i="13"/>
  <c r="U49" i="13"/>
  <c r="U42" i="13"/>
  <c r="U45" i="13"/>
  <c r="U30" i="13"/>
  <c r="U39" i="13"/>
  <c r="U33" i="13"/>
  <c r="U34" i="13"/>
  <c r="U35" i="13"/>
  <c r="U36" i="13"/>
  <c r="U32" i="13"/>
  <c r="U37" i="13"/>
  <c r="U38" i="13"/>
  <c r="U40" i="13"/>
  <c r="U31" i="13"/>
  <c r="U46" i="13"/>
  <c r="N12" i="15"/>
  <c r="V3" i="13"/>
  <c r="AC15" i="23" l="1"/>
  <c r="V20" i="13"/>
  <c r="T76" i="13"/>
  <c r="T78" i="13" s="1"/>
  <c r="T106" i="13" s="1"/>
  <c r="U51" i="13"/>
  <c r="N14" i="15"/>
  <c r="N13" i="15"/>
  <c r="N16" i="15"/>
  <c r="N15" i="15"/>
  <c r="W2" i="13"/>
  <c r="V15" i="13"/>
  <c r="V4" i="13"/>
  <c r="V13" i="13"/>
  <c r="V26" i="13"/>
  <c r="V14" i="13"/>
  <c r="V5" i="13"/>
  <c r="V19" i="13"/>
  <c r="AD2" i="23"/>
  <c r="AC14" i="23"/>
  <c r="AC13" i="23"/>
  <c r="AC4" i="23"/>
  <c r="AC21" i="23"/>
  <c r="AC20" i="23"/>
  <c r="AC16" i="23" l="1"/>
  <c r="O12" i="15"/>
  <c r="W3" i="13"/>
  <c r="AD3" i="23"/>
  <c r="AD9" i="23"/>
  <c r="O58" i="15"/>
  <c r="O48" i="15"/>
  <c r="O53" i="15"/>
  <c r="U58" i="13"/>
  <c r="U62" i="13"/>
  <c r="U66" i="13"/>
  <c r="U70" i="13"/>
  <c r="U74" i="13"/>
  <c r="U55" i="13"/>
  <c r="U59" i="13"/>
  <c r="U63" i="13"/>
  <c r="U67" i="13"/>
  <c r="U71" i="13"/>
  <c r="U56" i="13"/>
  <c r="U60" i="13"/>
  <c r="U64" i="13"/>
  <c r="U68" i="13"/>
  <c r="U72" i="13"/>
  <c r="U65" i="13"/>
  <c r="U61" i="13"/>
  <c r="U57" i="13"/>
  <c r="U73" i="13"/>
  <c r="U69" i="13"/>
  <c r="V45" i="13"/>
  <c r="V41" i="13"/>
  <c r="V48" i="13"/>
  <c r="V47" i="13"/>
  <c r="V49" i="13"/>
  <c r="V43" i="13"/>
  <c r="V44" i="13"/>
  <c r="V42" i="13"/>
  <c r="V46" i="13"/>
  <c r="V31" i="13"/>
  <c r="V30" i="13"/>
  <c r="V40" i="13"/>
  <c r="V39" i="13"/>
  <c r="V34" i="13"/>
  <c r="V33" i="13"/>
  <c r="V38" i="13"/>
  <c r="V35" i="13"/>
  <c r="V32" i="13"/>
  <c r="V36" i="13"/>
  <c r="V37" i="13"/>
  <c r="V16" i="13"/>
  <c r="T177" i="13"/>
  <c r="AD15" i="23" l="1"/>
  <c r="W19" i="13"/>
  <c r="W20" i="13"/>
  <c r="V51" i="13"/>
  <c r="V65" i="13" s="1"/>
  <c r="AE2" i="23"/>
  <c r="AD14" i="23"/>
  <c r="AD4" i="23"/>
  <c r="AD13" i="23"/>
  <c r="AD20" i="23"/>
  <c r="AD21" i="23"/>
  <c r="U76" i="13"/>
  <c r="U78" i="13" s="1"/>
  <c r="U106" i="13" s="1"/>
  <c r="O14" i="15"/>
  <c r="O13" i="15"/>
  <c r="O15" i="15"/>
  <c r="O16" i="15"/>
  <c r="W14" i="13"/>
  <c r="X2" i="13"/>
  <c r="W15" i="13"/>
  <c r="W4" i="13"/>
  <c r="W13" i="13"/>
  <c r="W26" i="13"/>
  <c r="W5" i="13"/>
  <c r="AD16" i="23" l="1"/>
  <c r="V73" i="13"/>
  <c r="V64" i="13"/>
  <c r="V74" i="13"/>
  <c r="V56" i="13"/>
  <c r="V62" i="13"/>
  <c r="V71" i="13"/>
  <c r="V59" i="13"/>
  <c r="V60" i="13"/>
  <c r="V66" i="13"/>
  <c r="V58" i="13"/>
  <c r="V57" i="13"/>
  <c r="V70" i="13"/>
  <c r="V63" i="13"/>
  <c r="V69" i="13"/>
  <c r="V55" i="13"/>
  <c r="V72" i="13"/>
  <c r="V67" i="13"/>
  <c r="V68" i="13"/>
  <c r="V61" i="13"/>
  <c r="P12" i="15"/>
  <c r="X3" i="13"/>
  <c r="W41" i="13"/>
  <c r="W43" i="13"/>
  <c r="W47" i="13"/>
  <c r="W49" i="13"/>
  <c r="W48" i="13"/>
  <c r="W42" i="13"/>
  <c r="W45" i="13"/>
  <c r="W44" i="13"/>
  <c r="W37" i="13"/>
  <c r="W40" i="13"/>
  <c r="W33" i="13"/>
  <c r="W30" i="13"/>
  <c r="W38" i="13"/>
  <c r="W46" i="13"/>
  <c r="W36" i="13"/>
  <c r="W32" i="13"/>
  <c r="W31" i="13"/>
  <c r="W35" i="13"/>
  <c r="W34" i="13"/>
  <c r="W39" i="13"/>
  <c r="W16" i="13"/>
  <c r="P48" i="15"/>
  <c r="P58" i="15"/>
  <c r="P53" i="15"/>
  <c r="U177" i="13"/>
  <c r="AE3" i="23"/>
  <c r="AE9" i="23"/>
  <c r="X19" i="13" l="1"/>
  <c r="AE15" i="23"/>
  <c r="V76" i="13"/>
  <c r="V78" i="13" s="1"/>
  <c r="V106" i="13" s="1"/>
  <c r="X20" i="13"/>
  <c r="W51" i="13"/>
  <c r="P14" i="15"/>
  <c r="P13" i="15"/>
  <c r="P16" i="15"/>
  <c r="P15" i="15"/>
  <c r="X14" i="13"/>
  <c r="X4" i="13"/>
  <c r="X15" i="13"/>
  <c r="X13" i="13"/>
  <c r="Y2" i="13"/>
  <c r="X26" i="13"/>
  <c r="X5" i="13"/>
  <c r="AF2" i="23"/>
  <c r="AE4" i="23"/>
  <c r="AE14" i="23"/>
  <c r="AE13" i="23"/>
  <c r="AE21" i="23"/>
  <c r="AE20" i="23"/>
  <c r="V177" i="13" l="1"/>
  <c r="X16" i="13"/>
  <c r="X44" i="13"/>
  <c r="X49" i="13"/>
  <c r="X41" i="13"/>
  <c r="X47" i="13"/>
  <c r="X45" i="13"/>
  <c r="X43" i="13"/>
  <c r="X48" i="13"/>
  <c r="X42" i="13"/>
  <c r="X46" i="13"/>
  <c r="X31" i="13"/>
  <c r="X39" i="13"/>
  <c r="X37" i="13"/>
  <c r="X30" i="13"/>
  <c r="X34" i="13"/>
  <c r="X36" i="13"/>
  <c r="X33" i="13"/>
  <c r="X38" i="13"/>
  <c r="X35" i="13"/>
  <c r="X40" i="13"/>
  <c r="X32" i="13"/>
  <c r="Q12" i="15"/>
  <c r="Y3" i="13"/>
  <c r="Q53" i="15"/>
  <c r="Q48" i="15"/>
  <c r="Q58" i="15"/>
  <c r="AF3" i="23"/>
  <c r="AF9" i="23"/>
  <c r="W57" i="13"/>
  <c r="W61" i="13"/>
  <c r="W65" i="13"/>
  <c r="W69" i="13"/>
  <c r="W73" i="13"/>
  <c r="W58" i="13"/>
  <c r="W62" i="13"/>
  <c r="W66" i="13"/>
  <c r="W70" i="13"/>
  <c r="W74" i="13"/>
  <c r="W55" i="13"/>
  <c r="W59" i="13"/>
  <c r="W63" i="13"/>
  <c r="W67" i="13"/>
  <c r="W71" i="13"/>
  <c r="W60" i="13"/>
  <c r="W56" i="13"/>
  <c r="W72" i="13"/>
  <c r="W68" i="13"/>
  <c r="W64" i="13"/>
  <c r="AE16" i="23"/>
  <c r="AF15" i="23" l="1"/>
  <c r="Q13" i="15"/>
  <c r="Q14" i="15"/>
  <c r="Q15" i="15"/>
  <c r="Q16" i="15"/>
  <c r="Y4" i="13"/>
  <c r="Y14" i="13"/>
  <c r="Y15" i="13"/>
  <c r="Z2" i="13"/>
  <c r="Y13" i="13"/>
  <c r="Y26" i="13"/>
  <c r="Y5" i="13"/>
  <c r="AF4" i="23"/>
  <c r="AG2" i="23"/>
  <c r="AF14" i="23"/>
  <c r="AF21" i="23"/>
  <c r="AF13" i="23"/>
  <c r="AF20" i="23"/>
  <c r="Y20" i="13"/>
  <c r="Y19" i="13"/>
  <c r="W76" i="13"/>
  <c r="W78" i="13" s="1"/>
  <c r="W106" i="13" s="1"/>
  <c r="X51" i="13"/>
  <c r="I85" i="15" l="1"/>
  <c r="I90" i="15"/>
  <c r="I96" i="15"/>
  <c r="I89" i="15"/>
  <c r="I86" i="15"/>
  <c r="I81" i="15"/>
  <c r="I84" i="15"/>
  <c r="I88" i="15"/>
  <c r="I87" i="15"/>
  <c r="I83" i="15"/>
  <c r="I80" i="15"/>
  <c r="I82" i="15"/>
  <c r="G27" i="15"/>
  <c r="G26" i="15"/>
  <c r="AF16" i="23"/>
  <c r="Y16" i="13"/>
  <c r="Y44" i="13"/>
  <c r="Y45" i="13"/>
  <c r="Y43" i="13"/>
  <c r="Y42" i="13"/>
  <c r="Y41" i="13"/>
  <c r="Y47" i="13"/>
  <c r="Y48" i="13"/>
  <c r="Y49" i="13"/>
  <c r="Y33" i="13"/>
  <c r="Y37" i="13"/>
  <c r="Y46" i="13"/>
  <c r="Y31" i="13"/>
  <c r="Y38" i="13"/>
  <c r="Y32" i="13"/>
  <c r="Y30" i="13"/>
  <c r="Y39" i="13"/>
  <c r="Y40" i="13"/>
  <c r="Y34" i="13"/>
  <c r="Y36" i="13"/>
  <c r="Y35" i="13"/>
  <c r="W177" i="13"/>
  <c r="AG3" i="23"/>
  <c r="AG9" i="23"/>
  <c r="X57" i="13"/>
  <c r="X61" i="13"/>
  <c r="X65" i="13"/>
  <c r="X69" i="13"/>
  <c r="X73" i="13"/>
  <c r="X58" i="13"/>
  <c r="X62" i="13"/>
  <c r="X66" i="13"/>
  <c r="X70" i="13"/>
  <c r="X74" i="13"/>
  <c r="X55" i="13"/>
  <c r="X59" i="13"/>
  <c r="X63" i="13"/>
  <c r="X67" i="13"/>
  <c r="X71" i="13"/>
  <c r="X60" i="13"/>
  <c r="X56" i="13"/>
  <c r="X72" i="13"/>
  <c r="X64" i="13"/>
  <c r="X68" i="13"/>
  <c r="R12" i="15"/>
  <c r="Z3" i="13"/>
  <c r="R53" i="15"/>
  <c r="R58" i="15"/>
  <c r="R48" i="15"/>
  <c r="Z19" i="13" l="1"/>
  <c r="M19" i="13" s="1"/>
  <c r="Z20" i="13"/>
  <c r="M20" i="13" s="1"/>
  <c r="R15" i="15"/>
  <c r="R14" i="15"/>
  <c r="R13" i="15"/>
  <c r="R16" i="15"/>
  <c r="Z14" i="13"/>
  <c r="M14" i="13" s="1"/>
  <c r="Z26" i="13"/>
  <c r="Z15" i="13"/>
  <c r="Z4" i="13"/>
  <c r="Z13" i="13"/>
  <c r="Z5" i="13"/>
  <c r="AG4" i="23"/>
  <c r="AH2" i="23"/>
  <c r="AG13" i="23"/>
  <c r="AG14" i="23"/>
  <c r="AG20" i="23"/>
  <c r="AG21" i="23"/>
  <c r="AG15" i="23"/>
  <c r="Y51" i="13"/>
  <c r="X76" i="13"/>
  <c r="X78" i="13" s="1"/>
  <c r="X106" i="13" s="1"/>
  <c r="Z49" i="13" l="1"/>
  <c r="Z45" i="13"/>
  <c r="Z41" i="13"/>
  <c r="Z43" i="13"/>
  <c r="Z42" i="13"/>
  <c r="Z47" i="13"/>
  <c r="Z48" i="13"/>
  <c r="Z44" i="13"/>
  <c r="Z38" i="13"/>
  <c r="M38" i="13" s="1"/>
  <c r="Z31" i="13"/>
  <c r="M31" i="13" s="1"/>
  <c r="Z32" i="13"/>
  <c r="M32" i="13" s="1"/>
  <c r="Z36" i="13"/>
  <c r="M36" i="13" s="1"/>
  <c r="Z37" i="13"/>
  <c r="M37" i="13" s="1"/>
  <c r="Z46" i="13"/>
  <c r="Z40" i="13"/>
  <c r="Z39" i="13"/>
  <c r="M39" i="13" s="1"/>
  <c r="Z35" i="13"/>
  <c r="M35" i="13" s="1"/>
  <c r="Z30" i="13"/>
  <c r="Z34" i="13"/>
  <c r="M34" i="13" s="1"/>
  <c r="Z33" i="13"/>
  <c r="M33" i="13" s="1"/>
  <c r="I98" i="15"/>
  <c r="I91" i="15"/>
  <c r="I93" i="15"/>
  <c r="I92" i="15"/>
  <c r="I95" i="15"/>
  <c r="I94" i="15"/>
  <c r="I97" i="15"/>
  <c r="I99" i="15"/>
  <c r="M15" i="13"/>
  <c r="Z16" i="13"/>
  <c r="M16" i="13" s="1"/>
  <c r="M13" i="13"/>
  <c r="X177" i="13"/>
  <c r="Y57" i="13"/>
  <c r="Y61" i="13"/>
  <c r="Y65" i="13"/>
  <c r="Y69" i="13"/>
  <c r="Y73" i="13"/>
  <c r="Y55" i="13"/>
  <c r="Y68" i="13"/>
  <c r="Y74" i="13"/>
  <c r="Y64" i="13"/>
  <c r="Y58" i="13"/>
  <c r="Y60" i="13"/>
  <c r="Y70" i="13"/>
  <c r="Y66" i="13"/>
  <c r="Y67" i="13"/>
  <c r="Y62" i="13"/>
  <c r="Y59" i="13"/>
  <c r="Y72" i="13"/>
  <c r="Y71" i="13"/>
  <c r="Y63" i="13"/>
  <c r="Y56" i="13"/>
  <c r="H26" i="15"/>
  <c r="AH3" i="23"/>
  <c r="AH9" i="23"/>
  <c r="S53" i="15"/>
  <c r="S58" i="15"/>
  <c r="S48" i="15"/>
  <c r="AG16" i="23"/>
  <c r="G85" i="13" l="1"/>
  <c r="G86" i="13"/>
  <c r="G93" i="13"/>
  <c r="G94" i="13"/>
  <c r="G84" i="13"/>
  <c r="G96" i="13"/>
  <c r="G87" i="13"/>
  <c r="G88" i="13"/>
  <c r="G90" i="13"/>
  <c r="G92" i="13"/>
  <c r="G89" i="13"/>
  <c r="G91" i="13"/>
  <c r="AH15" i="23"/>
  <c r="I100" i="15"/>
  <c r="Y76" i="13"/>
  <c r="Y78" i="13" s="1"/>
  <c r="Y106" i="13" s="1"/>
  <c r="H27" i="15"/>
  <c r="Z51" i="13"/>
  <c r="M30" i="13"/>
  <c r="AI2" i="23"/>
  <c r="AH14" i="23"/>
  <c r="AH4" i="23"/>
  <c r="AH20" i="23"/>
  <c r="AH21" i="23"/>
  <c r="AH13" i="23"/>
  <c r="I106" i="13" l="1"/>
  <c r="H31" i="15" s="1"/>
  <c r="P92" i="13"/>
  <c r="Y92" i="13"/>
  <c r="O92" i="13"/>
  <c r="S92" i="13"/>
  <c r="T92" i="13"/>
  <c r="Q92" i="13"/>
  <c r="R92" i="13"/>
  <c r="U92" i="13"/>
  <c r="V92" i="13"/>
  <c r="W92" i="13"/>
  <c r="X92" i="13"/>
  <c r="Z92" i="13"/>
  <c r="P91" i="13"/>
  <c r="X91" i="13"/>
  <c r="Q91" i="13"/>
  <c r="R91" i="13"/>
  <c r="O91" i="13"/>
  <c r="S91" i="13"/>
  <c r="T91" i="13"/>
  <c r="U91" i="13"/>
  <c r="V91" i="13"/>
  <c r="W91" i="13"/>
  <c r="Z91" i="13"/>
  <c r="Y91" i="13"/>
  <c r="Q84" i="13"/>
  <c r="P84" i="13"/>
  <c r="W84" i="13"/>
  <c r="O84" i="13"/>
  <c r="X84" i="13"/>
  <c r="Z84" i="13"/>
  <c r="Y84" i="13"/>
  <c r="R84" i="13"/>
  <c r="S84" i="13"/>
  <c r="T84" i="13"/>
  <c r="V84" i="13"/>
  <c r="U84" i="13"/>
  <c r="P90" i="13"/>
  <c r="W90" i="13"/>
  <c r="Y90" i="13"/>
  <c r="Z90" i="13"/>
  <c r="O90" i="13"/>
  <c r="Q90" i="13"/>
  <c r="R90" i="13"/>
  <c r="S90" i="13"/>
  <c r="X90" i="13"/>
  <c r="T90" i="13"/>
  <c r="V90" i="13"/>
  <c r="U90" i="13"/>
  <c r="P88" i="13"/>
  <c r="U88" i="13"/>
  <c r="T88" i="13"/>
  <c r="Y88" i="13"/>
  <c r="V88" i="13"/>
  <c r="X88" i="13"/>
  <c r="W88" i="13"/>
  <c r="Z88" i="13"/>
  <c r="O88" i="13"/>
  <c r="Q88" i="13"/>
  <c r="R88" i="13"/>
  <c r="S88" i="13"/>
  <c r="P94" i="13"/>
  <c r="T94" i="13"/>
  <c r="U94" i="13"/>
  <c r="X94" i="13"/>
  <c r="V94" i="13"/>
  <c r="W94" i="13"/>
  <c r="Y94" i="13"/>
  <c r="Z94" i="13"/>
  <c r="S94" i="13"/>
  <c r="Q94" i="13"/>
  <c r="O94" i="13"/>
  <c r="R94" i="13"/>
  <c r="P93" i="13"/>
  <c r="Z93" i="13"/>
  <c r="R93" i="13"/>
  <c r="U93" i="13"/>
  <c r="V93" i="13"/>
  <c r="S93" i="13"/>
  <c r="T93" i="13"/>
  <c r="W93" i="13"/>
  <c r="X93" i="13"/>
  <c r="Y93" i="13"/>
  <c r="Q93" i="13"/>
  <c r="O93" i="13"/>
  <c r="P86" i="13"/>
  <c r="S86" i="13"/>
  <c r="O86" i="13"/>
  <c r="U86" i="13"/>
  <c r="Q86" i="13"/>
  <c r="R86" i="13"/>
  <c r="T86" i="13"/>
  <c r="V86" i="13"/>
  <c r="W86" i="13"/>
  <c r="X86" i="13"/>
  <c r="Y86" i="13"/>
  <c r="Z86" i="13"/>
  <c r="P89" i="13"/>
  <c r="V89" i="13"/>
  <c r="W89" i="13"/>
  <c r="X89" i="13"/>
  <c r="Y89" i="13"/>
  <c r="Z89" i="13"/>
  <c r="O89" i="13"/>
  <c r="Q89" i="13"/>
  <c r="U89" i="13"/>
  <c r="S89" i="13"/>
  <c r="R89" i="13"/>
  <c r="T89" i="13"/>
  <c r="P87" i="13"/>
  <c r="T87" i="13"/>
  <c r="R87" i="13"/>
  <c r="V87" i="13"/>
  <c r="W87" i="13"/>
  <c r="S87" i="13"/>
  <c r="U87" i="13"/>
  <c r="X87" i="13"/>
  <c r="Y87" i="13"/>
  <c r="Z87" i="13"/>
  <c r="Q87" i="13"/>
  <c r="O87" i="13"/>
  <c r="P85" i="13"/>
  <c r="R85" i="13"/>
  <c r="O85" i="13"/>
  <c r="Q85" i="13"/>
  <c r="S85" i="13"/>
  <c r="T85" i="13"/>
  <c r="U85" i="13"/>
  <c r="V85" i="13"/>
  <c r="Z85" i="13"/>
  <c r="X85" i="13"/>
  <c r="W85" i="13"/>
  <c r="Y85" i="13"/>
  <c r="Z56" i="13"/>
  <c r="M56" i="13" s="1"/>
  <c r="Z60" i="13"/>
  <c r="M60" i="13" s="1"/>
  <c r="Z64" i="13"/>
  <c r="M64" i="13" s="1"/>
  <c r="Z68" i="13"/>
  <c r="M68" i="13" s="1"/>
  <c r="Z72" i="13"/>
  <c r="M72" i="13" s="1"/>
  <c r="Z57" i="13"/>
  <c r="M57" i="13" s="1"/>
  <c r="Z61" i="13"/>
  <c r="M61" i="13" s="1"/>
  <c r="Z65" i="13"/>
  <c r="M65" i="13" s="1"/>
  <c r="Z69" i="13"/>
  <c r="M69" i="13" s="1"/>
  <c r="Z73" i="13"/>
  <c r="M73" i="13" s="1"/>
  <c r="Z58" i="13"/>
  <c r="M58" i="13" s="1"/>
  <c r="Z62" i="13"/>
  <c r="M62" i="13" s="1"/>
  <c r="Z66" i="13"/>
  <c r="M66" i="13" s="1"/>
  <c r="Z70" i="13"/>
  <c r="M70" i="13" s="1"/>
  <c r="Z74" i="13"/>
  <c r="M74" i="13" s="1"/>
  <c r="Z55" i="13"/>
  <c r="Z63" i="13"/>
  <c r="M63" i="13" s="1"/>
  <c r="Z67" i="13"/>
  <c r="M67" i="13" s="1"/>
  <c r="Z59" i="13"/>
  <c r="M59" i="13" s="1"/>
  <c r="Z71" i="13"/>
  <c r="M71" i="13" s="1"/>
  <c r="M51" i="13"/>
  <c r="Y177" i="13"/>
  <c r="H29" i="15"/>
  <c r="AI3" i="23"/>
  <c r="AI9" i="23"/>
  <c r="AH16" i="23"/>
  <c r="H32" i="15" l="1"/>
  <c r="H33" i="15"/>
  <c r="H34" i="15"/>
  <c r="T96" i="13"/>
  <c r="T181" i="13" s="1"/>
  <c r="T185" i="13" s="1"/>
  <c r="M84" i="13"/>
  <c r="O96" i="13"/>
  <c r="U96" i="13"/>
  <c r="U181" i="13" s="1"/>
  <c r="U185" i="13" s="1"/>
  <c r="Q96" i="13"/>
  <c r="Q181" i="13" s="1"/>
  <c r="Q185" i="13" s="1"/>
  <c r="M92" i="13"/>
  <c r="AI4" i="23"/>
  <c r="AI13" i="23"/>
  <c r="AI14" i="23"/>
  <c r="AI21" i="23"/>
  <c r="AJ2" i="23"/>
  <c r="AI20" i="23"/>
  <c r="Z96" i="13"/>
  <c r="M85" i="13"/>
  <c r="M88" i="13"/>
  <c r="M91" i="13"/>
  <c r="M89" i="13"/>
  <c r="I113" i="13" s="1"/>
  <c r="AI15" i="23"/>
  <c r="Y96" i="13"/>
  <c r="Y181" i="13" s="1"/>
  <c r="Y185" i="13" s="1"/>
  <c r="P96" i="13"/>
  <c r="P181" i="13" s="1"/>
  <c r="P185" i="13" s="1"/>
  <c r="M86" i="13"/>
  <c r="X96" i="13"/>
  <c r="X181" i="13" s="1"/>
  <c r="X185" i="13" s="1"/>
  <c r="Z76" i="13"/>
  <c r="M55" i="13"/>
  <c r="W96" i="13"/>
  <c r="W181" i="13" s="1"/>
  <c r="W185" i="13" s="1"/>
  <c r="M93" i="13"/>
  <c r="M87" i="13"/>
  <c r="M90" i="13"/>
  <c r="M94" i="13"/>
  <c r="V96" i="13"/>
  <c r="V181" i="13" s="1"/>
  <c r="V185" i="13" s="1"/>
  <c r="S96" i="13"/>
  <c r="S181" i="13" s="1"/>
  <c r="S185" i="13" s="1"/>
  <c r="R96" i="13"/>
  <c r="R181" i="13" s="1"/>
  <c r="R185" i="13" s="1"/>
  <c r="AI16" i="23" l="1"/>
  <c r="R189" i="13"/>
  <c r="Q189" i="13"/>
  <c r="X189" i="13"/>
  <c r="U189" i="13"/>
  <c r="AJ3" i="23"/>
  <c r="AJ9" i="23"/>
  <c r="M96" i="13"/>
  <c r="O181" i="13"/>
  <c r="O185" i="13" s="1"/>
  <c r="F44" i="15"/>
  <c r="F127" i="13"/>
  <c r="F57" i="23" s="1"/>
  <c r="V56" i="23" s="1"/>
  <c r="S189" i="13"/>
  <c r="M76" i="13"/>
  <c r="Z78" i="13"/>
  <c r="Z106" i="13" s="1"/>
  <c r="P189" i="13"/>
  <c r="T189" i="13"/>
  <c r="G44" i="15" l="1"/>
  <c r="AJ15" i="23"/>
  <c r="Z181" i="13"/>
  <c r="Z177" i="13"/>
  <c r="M177" i="13" s="1"/>
  <c r="G29" i="15"/>
  <c r="M78" i="13"/>
  <c r="F42" i="15"/>
  <c r="F98" i="13"/>
  <c r="AK2" i="23"/>
  <c r="AJ4" i="23"/>
  <c r="AJ14" i="23"/>
  <c r="AJ21" i="23"/>
  <c r="AJ20" i="23"/>
  <c r="AJ13" i="23"/>
  <c r="O126" i="13"/>
  <c r="W189" i="13"/>
  <c r="Y189" i="13"/>
  <c r="V189" i="13"/>
  <c r="G42" i="15" l="1"/>
  <c r="M181" i="13"/>
  <c r="Z185" i="13"/>
  <c r="AJ16" i="23"/>
  <c r="AK3" i="23"/>
  <c r="AK9" i="23"/>
  <c r="H106" i="13"/>
  <c r="O189" i="13"/>
  <c r="AL2" i="23" l="1"/>
  <c r="AK13" i="23"/>
  <c r="AK4" i="23"/>
  <c r="AK14" i="23"/>
  <c r="AK20" i="23"/>
  <c r="AK21" i="23"/>
  <c r="M185" i="13"/>
  <c r="Z189" i="13"/>
  <c r="G31" i="15"/>
  <c r="I112" i="13"/>
  <c r="AK15" i="23"/>
  <c r="G32" i="15" l="1"/>
  <c r="G33" i="15"/>
  <c r="G34" i="15"/>
  <c r="F193" i="13"/>
  <c r="G20" i="15" s="1"/>
  <c r="AK16" i="23"/>
  <c r="F43" i="15"/>
  <c r="I114" i="13"/>
  <c r="F120" i="13" s="1"/>
  <c r="F134" i="13"/>
  <c r="F64" i="23" s="1"/>
  <c r="V63" i="23" s="1"/>
  <c r="G23" i="15"/>
  <c r="AL3" i="23"/>
  <c r="AL9" i="23"/>
  <c r="M189" i="13"/>
  <c r="G43" i="15" l="1"/>
  <c r="H23" i="15"/>
  <c r="G24" i="15"/>
  <c r="O133" i="13"/>
  <c r="F45" i="15"/>
  <c r="F50" i="23"/>
  <c r="V49" i="23" s="1"/>
  <c r="AM2" i="23"/>
  <c r="AL4" i="23"/>
  <c r="AL13" i="23"/>
  <c r="AL20" i="23"/>
  <c r="AL14" i="23"/>
  <c r="AL21" i="23"/>
  <c r="AL15" i="23"/>
  <c r="G45" i="15" l="1"/>
  <c r="F46" i="15"/>
  <c r="AL16" i="23"/>
  <c r="AM3" i="23"/>
  <c r="AM15" i="23" s="1"/>
  <c r="AM9" i="23"/>
  <c r="O119" i="13"/>
  <c r="AM4" i="23" l="1"/>
  <c r="AN2" i="23"/>
  <c r="AM13" i="23"/>
  <c r="AM14" i="23"/>
  <c r="AM21" i="23"/>
  <c r="AM20" i="23"/>
  <c r="AM16" i="23" l="1"/>
  <c r="AN3" i="23"/>
  <c r="AN15" i="23" s="1"/>
  <c r="AN9" i="23"/>
  <c r="AO2" i="23" l="1"/>
  <c r="AN4" i="23"/>
  <c r="AN13" i="23"/>
  <c r="AN20" i="23"/>
  <c r="AN21" i="23"/>
  <c r="AN14" i="23"/>
  <c r="AN16" i="23" l="1"/>
  <c r="AO3" i="23"/>
  <c r="AO9" i="23"/>
  <c r="AO4" i="23" l="1"/>
  <c r="AO13" i="23"/>
  <c r="AO14" i="23"/>
  <c r="AO20" i="23"/>
  <c r="AO21" i="23"/>
  <c r="AP2" i="23"/>
  <c r="AO15" i="23"/>
  <c r="AP3" i="23" l="1"/>
  <c r="AP9" i="23"/>
  <c r="AO16" i="23"/>
  <c r="AP4" i="23" l="1"/>
  <c r="AP13" i="23"/>
  <c r="AP14" i="23"/>
  <c r="AP21" i="23"/>
  <c r="AP20" i="23"/>
  <c r="AQ2" i="23"/>
  <c r="AP15" i="23"/>
  <c r="AP16" i="23" l="1"/>
  <c r="AQ3" i="23"/>
  <c r="AQ9" i="23"/>
  <c r="AR2" i="23" l="1"/>
  <c r="AQ14" i="23"/>
  <c r="AQ4" i="23"/>
  <c r="AQ13" i="23"/>
  <c r="AQ21" i="23"/>
  <c r="AQ20" i="23"/>
  <c r="AQ15" i="23"/>
  <c r="AQ16" i="23" l="1"/>
  <c r="AR3" i="23"/>
  <c r="AR9" i="23"/>
  <c r="AR4" i="23" l="1"/>
  <c r="AS2" i="23"/>
  <c r="AR20" i="23"/>
  <c r="AR13" i="23"/>
  <c r="AR14" i="23"/>
  <c r="AR21" i="23"/>
  <c r="AR15" i="23"/>
  <c r="AR16" i="23" l="1"/>
  <c r="AS3" i="23"/>
  <c r="AS15" i="23" s="1"/>
  <c r="AS9" i="23"/>
  <c r="AS4" i="23" l="1"/>
  <c r="AT2" i="23"/>
  <c r="AS14" i="23"/>
  <c r="AS13" i="23"/>
  <c r="AS20" i="23"/>
  <c r="AS21" i="23"/>
  <c r="AS16" i="23" l="1"/>
  <c r="AT3" i="23"/>
  <c r="AT15" i="23" s="1"/>
  <c r="AT9" i="23"/>
  <c r="AU2" i="23" l="1"/>
  <c r="AT14" i="23"/>
  <c r="AT21" i="23"/>
  <c r="AT13" i="23"/>
  <c r="AT20" i="23"/>
  <c r="AT4" i="23"/>
  <c r="AT16" i="23" l="1"/>
  <c r="AU3" i="23"/>
  <c r="AU15" i="23" s="1"/>
  <c r="AU9" i="23"/>
  <c r="AV2" i="23" l="1"/>
  <c r="AU21" i="23"/>
  <c r="AU13" i="23"/>
  <c r="AU4" i="23"/>
  <c r="AU20" i="23"/>
  <c r="AU14" i="23"/>
  <c r="AU16" i="23" l="1"/>
  <c r="AV3" i="23"/>
  <c r="AV15" i="23" s="1"/>
  <c r="AV9" i="23"/>
  <c r="AW2" i="23" l="1"/>
  <c r="AV13" i="23"/>
  <c r="AV14" i="23"/>
  <c r="AV21" i="23"/>
  <c r="AV20" i="23"/>
  <c r="AV4" i="23"/>
  <c r="AV16" i="23" l="1"/>
  <c r="AW3" i="23"/>
  <c r="AW15" i="23" s="1"/>
  <c r="AW9" i="23"/>
  <c r="AX2" i="23" l="1"/>
  <c r="AW13" i="23"/>
  <c r="AW14" i="23"/>
  <c r="AW4" i="23"/>
  <c r="AW20" i="23"/>
  <c r="AW21" i="23"/>
  <c r="AW16" i="23" l="1"/>
  <c r="AX3" i="23"/>
  <c r="AX15" i="23" s="1"/>
  <c r="AX9" i="23"/>
  <c r="AX4" i="23" l="1"/>
  <c r="AY2" i="23"/>
  <c r="AX14" i="23"/>
  <c r="AX20" i="23"/>
  <c r="AX21" i="23"/>
  <c r="AX13" i="23"/>
  <c r="AX16" i="23" l="1"/>
  <c r="AY3" i="23"/>
  <c r="AY9" i="23"/>
  <c r="AY4" i="23" l="1"/>
  <c r="AY13" i="23"/>
  <c r="AZ2" i="23"/>
  <c r="AY14" i="23"/>
  <c r="AY21" i="23"/>
  <c r="AY20" i="23"/>
  <c r="AY15" i="23"/>
  <c r="AY16" i="23" l="1"/>
  <c r="AZ3" i="23"/>
  <c r="AZ15" i="23" s="1"/>
  <c r="AZ9" i="23"/>
  <c r="BA2" i="23" l="1"/>
  <c r="AZ4" i="23"/>
  <c r="AZ13" i="23"/>
  <c r="AZ14" i="23"/>
  <c r="AZ20" i="23"/>
  <c r="AZ21" i="23"/>
  <c r="AZ16" i="23" l="1"/>
  <c r="BA3" i="23"/>
  <c r="BA15" i="23" s="1"/>
  <c r="BA9" i="23"/>
  <c r="BB2" i="23" l="1"/>
  <c r="BA13" i="23"/>
  <c r="BA4" i="23"/>
  <c r="BA21" i="23"/>
  <c r="BA20" i="23"/>
  <c r="BA14" i="23"/>
  <c r="BA16" i="23" l="1"/>
  <c r="BB3" i="23"/>
  <c r="BB9" i="23"/>
  <c r="BC2" i="23" l="1"/>
  <c r="BB4" i="23"/>
  <c r="BB13" i="23"/>
  <c r="BB20" i="23"/>
  <c r="BB14" i="23"/>
  <c r="BB21" i="23"/>
  <c r="BB15" i="23"/>
  <c r="BB16" i="23" l="1"/>
  <c r="BC3" i="23"/>
  <c r="BC15" i="23" s="1"/>
  <c r="BC9" i="23"/>
  <c r="BD2" i="23" l="1"/>
  <c r="BC4" i="23"/>
  <c r="BC14" i="23"/>
  <c r="BC20" i="23"/>
  <c r="BC21" i="23"/>
  <c r="BC13" i="23"/>
  <c r="BC16" i="23" l="1"/>
  <c r="BD3" i="23"/>
  <c r="BD15" i="23" s="1"/>
  <c r="BD9" i="23"/>
  <c r="BD4" i="23" l="1"/>
  <c r="BE2" i="23"/>
  <c r="BD13" i="23"/>
  <c r="BD14" i="23"/>
  <c r="BD20" i="23"/>
  <c r="BD21" i="23"/>
  <c r="BE3" i="23" l="1"/>
  <c r="BE9" i="23"/>
  <c r="BD16" i="23"/>
  <c r="BE4" i="23" l="1"/>
  <c r="BF2" i="23"/>
  <c r="BE14" i="23"/>
  <c r="BE13" i="23"/>
  <c r="BE21" i="23"/>
  <c r="BE20" i="23"/>
  <c r="BE15" i="23"/>
  <c r="BE16" i="23" l="1"/>
  <c r="BF3" i="23"/>
  <c r="BF15" i="23" s="1"/>
  <c r="BF9" i="23"/>
  <c r="BG2" i="23" l="1"/>
  <c r="BF14" i="23"/>
  <c r="BF13" i="23"/>
  <c r="BF4" i="23"/>
  <c r="BF21" i="23"/>
  <c r="BF20" i="23"/>
  <c r="BF16" i="23" l="1"/>
  <c r="BG3" i="23"/>
  <c r="BG9" i="23"/>
  <c r="BG4" i="23" l="1"/>
  <c r="BG14" i="23"/>
  <c r="BG21" i="23"/>
  <c r="BG13" i="23"/>
  <c r="BG16" i="23" s="1"/>
  <c r="BH2" i="23"/>
  <c r="BG20" i="23"/>
  <c r="BG15" i="23"/>
  <c r="BH3" i="23" l="1"/>
  <c r="BH15" i="23" s="1"/>
  <c r="BH9" i="23"/>
  <c r="BI2" i="23" l="1"/>
  <c r="BH21" i="23"/>
  <c r="BH13" i="23"/>
  <c r="BH14" i="23"/>
  <c r="BH4" i="23"/>
  <c r="BH20" i="23"/>
  <c r="BH16" i="23" l="1"/>
  <c r="BI3" i="23"/>
  <c r="BI9" i="23"/>
  <c r="BJ2" i="23" l="1"/>
  <c r="BI13" i="23"/>
  <c r="BI4" i="23"/>
  <c r="BI14" i="23"/>
  <c r="BI20" i="23"/>
  <c r="BI21" i="23"/>
  <c r="BI15" i="23"/>
  <c r="BI16" i="23" l="1"/>
  <c r="BJ3" i="23"/>
  <c r="BJ9" i="23"/>
  <c r="BK2" i="23" l="1"/>
  <c r="BJ13" i="23"/>
  <c r="BJ4" i="23"/>
  <c r="BJ14" i="23"/>
  <c r="BJ20" i="23"/>
  <c r="BJ21" i="23"/>
  <c r="BJ15" i="23"/>
  <c r="BJ16" i="23" l="1"/>
  <c r="BK3" i="23"/>
  <c r="BK9" i="23"/>
  <c r="BK4" i="23" l="1"/>
  <c r="BL2" i="23"/>
  <c r="BK14" i="23"/>
  <c r="BK21" i="23"/>
  <c r="BK20" i="23"/>
  <c r="BK13" i="23"/>
  <c r="BK15" i="23"/>
  <c r="BK16" i="23" l="1"/>
  <c r="BL3" i="23"/>
  <c r="BL9" i="23"/>
  <c r="BM2" i="23" l="1"/>
  <c r="BL13" i="23"/>
  <c r="BL4" i="23"/>
  <c r="BL20" i="23"/>
  <c r="BL14" i="23"/>
  <c r="BL21" i="23"/>
  <c r="BL15" i="23"/>
  <c r="BL16" i="23" l="1"/>
  <c r="BM3" i="23"/>
  <c r="BM15" i="23" s="1"/>
  <c r="BM9" i="23"/>
  <c r="BM13" i="23" l="1"/>
  <c r="BM4" i="23"/>
  <c r="BN2" i="23"/>
  <c r="BM20" i="23"/>
  <c r="BM14" i="23"/>
  <c r="BM21" i="23"/>
  <c r="BN3" i="23" l="1"/>
  <c r="BN15" i="23" s="1"/>
  <c r="BN9" i="23"/>
  <c r="BM16" i="23"/>
  <c r="BN4" i="23" l="1"/>
  <c r="BO2" i="23"/>
  <c r="BN13" i="23"/>
  <c r="BN20" i="23"/>
  <c r="BN14" i="23"/>
  <c r="BN21" i="23"/>
  <c r="BN16" i="23" l="1"/>
  <c r="BO3" i="23"/>
  <c r="BO15" i="23" s="1"/>
  <c r="BO9" i="23"/>
  <c r="BP2" i="23" l="1"/>
  <c r="BO4" i="23"/>
  <c r="BO13" i="23"/>
  <c r="BO14" i="23"/>
  <c r="BO21" i="23"/>
  <c r="BO20" i="23"/>
  <c r="BO16" i="23" l="1"/>
  <c r="BP3" i="23"/>
  <c r="BP15" i="23" s="1"/>
  <c r="BP9" i="23"/>
  <c r="BP4" i="23" l="1"/>
  <c r="BQ2" i="23"/>
  <c r="BP14" i="23"/>
  <c r="BP20" i="23"/>
  <c r="BP21" i="23"/>
  <c r="BP13" i="23"/>
  <c r="BP16" i="23" l="1"/>
  <c r="BQ3" i="23"/>
  <c r="BQ15" i="23" s="1"/>
  <c r="BQ9" i="23"/>
  <c r="BQ4" i="23" l="1"/>
  <c r="BR2" i="23"/>
  <c r="BQ14" i="23"/>
  <c r="BQ20" i="23"/>
  <c r="BQ13" i="23"/>
  <c r="BQ21" i="23"/>
  <c r="BQ16" i="23" l="1"/>
  <c r="BR3" i="23"/>
  <c r="BR15" i="23" s="1"/>
  <c r="BR9" i="23"/>
  <c r="BS2" i="23" l="1"/>
  <c r="BR14" i="23"/>
  <c r="BR4" i="23"/>
  <c r="BR13" i="23"/>
  <c r="BR21" i="23"/>
  <c r="BR20" i="23"/>
  <c r="BR16" i="23" l="1"/>
  <c r="BS3" i="23"/>
  <c r="BS9" i="23"/>
  <c r="BT2" i="23" l="1"/>
  <c r="BS4" i="23"/>
  <c r="BS21" i="23"/>
  <c r="BS14" i="23"/>
  <c r="BS13" i="23"/>
  <c r="BS20" i="23"/>
  <c r="BS15" i="23"/>
  <c r="BS16" i="23" l="1"/>
  <c r="BT3" i="23"/>
  <c r="BT9" i="23"/>
  <c r="BU2" i="23" l="1"/>
  <c r="BT4" i="23"/>
  <c r="BT14" i="23"/>
  <c r="BT21" i="23"/>
  <c r="BT13" i="23"/>
  <c r="BT20" i="23"/>
  <c r="BT15" i="23"/>
  <c r="BT16" i="23" l="1"/>
  <c r="BU3" i="23"/>
  <c r="BU15" i="23" s="1"/>
  <c r="BU9" i="23"/>
  <c r="BV2" i="23" l="1"/>
  <c r="BU13" i="23"/>
  <c r="BU20" i="23"/>
  <c r="BU21" i="23"/>
  <c r="BU14" i="23"/>
  <c r="BU4" i="23"/>
  <c r="BU16" i="23" l="1"/>
  <c r="BV3" i="23"/>
  <c r="BV15" i="23" s="1"/>
  <c r="BV9" i="23"/>
  <c r="BV14" i="23" l="1"/>
  <c r="BV20" i="23"/>
  <c r="BV4" i="23"/>
  <c r="BW2" i="23"/>
  <c r="BV21" i="23"/>
  <c r="BV13" i="23"/>
  <c r="BV16" i="23" l="1"/>
  <c r="BW3" i="23"/>
  <c r="BW9" i="23"/>
  <c r="BW4" i="23" l="1"/>
  <c r="BW13" i="23"/>
  <c r="BW14" i="23"/>
  <c r="BX2" i="23"/>
  <c r="BW21" i="23"/>
  <c r="BW20" i="23"/>
  <c r="BW15" i="23"/>
  <c r="BW16" i="23" l="1"/>
  <c r="BX3" i="23"/>
  <c r="BX15" i="23" s="1"/>
  <c r="BX9" i="23"/>
  <c r="BY2" i="23" l="1"/>
  <c r="BX14" i="23"/>
  <c r="BX21" i="23"/>
  <c r="BX13" i="23"/>
  <c r="BX4" i="23"/>
  <c r="BX20" i="23"/>
  <c r="BX16" i="23" l="1"/>
  <c r="BY3" i="23"/>
  <c r="BY9" i="23"/>
  <c r="BZ2" i="23" l="1"/>
  <c r="BY13" i="23"/>
  <c r="BY14" i="23"/>
  <c r="BY4" i="23"/>
  <c r="BY20" i="23"/>
  <c r="BY21" i="23"/>
  <c r="BY15" i="23"/>
  <c r="BY16" i="23" l="1"/>
  <c r="BZ3" i="23"/>
  <c r="BZ9" i="23"/>
  <c r="CA2" i="23" l="1"/>
  <c r="BZ13" i="23"/>
  <c r="BZ20" i="23"/>
  <c r="BZ21" i="23"/>
  <c r="BZ4" i="23"/>
  <c r="BZ14" i="23"/>
  <c r="BZ15" i="23"/>
  <c r="BZ16" i="23" l="1"/>
  <c r="CA3" i="23"/>
  <c r="CA15" i="23" s="1"/>
  <c r="CA9" i="23"/>
  <c r="CB2" i="23" l="1"/>
  <c r="CA4" i="23"/>
  <c r="CA13" i="23"/>
  <c r="CA14" i="23"/>
  <c r="CA21" i="23"/>
  <c r="CA20" i="23"/>
  <c r="CA16" i="23" l="1"/>
  <c r="CB3" i="23"/>
  <c r="CB15" i="23" s="1"/>
  <c r="CB9" i="23"/>
  <c r="CB4" i="23" l="1"/>
  <c r="CC2" i="23"/>
  <c r="CB13" i="23"/>
  <c r="CB20" i="23"/>
  <c r="CB21" i="23"/>
  <c r="CB14" i="23"/>
  <c r="CB16" i="23" l="1"/>
  <c r="CC3" i="23"/>
  <c r="CC15" i="23" s="1"/>
  <c r="CC9" i="23"/>
  <c r="CC4" i="23" l="1"/>
  <c r="CC13" i="23"/>
  <c r="CC21" i="23"/>
  <c r="CC20" i="23"/>
  <c r="CD2" i="23"/>
  <c r="CC14" i="23"/>
  <c r="CD3" i="23" l="1"/>
  <c r="CD15" i="23" s="1"/>
  <c r="CD9" i="23"/>
  <c r="CC16" i="23"/>
  <c r="CE2" i="23" l="1"/>
  <c r="CD14" i="23"/>
  <c r="CD20" i="23"/>
  <c r="CD13" i="23"/>
  <c r="CD21" i="23"/>
  <c r="CD4" i="23"/>
  <c r="CD16" i="23" l="1"/>
  <c r="CE3" i="23"/>
  <c r="CE15" i="23" s="1"/>
  <c r="CE9" i="23"/>
  <c r="CE4" i="23" l="1"/>
  <c r="CE21" i="23"/>
  <c r="CF2" i="23"/>
  <c r="CE13" i="23"/>
  <c r="CE20" i="23"/>
  <c r="CE14" i="23"/>
  <c r="CF3" i="23" l="1"/>
  <c r="CF9" i="23"/>
  <c r="CE16" i="23"/>
  <c r="CG2" i="23" l="1"/>
  <c r="CF4" i="23"/>
  <c r="CF14" i="23"/>
  <c r="CF21" i="23"/>
  <c r="CF13" i="23"/>
  <c r="CF20" i="23"/>
  <c r="CF15" i="23"/>
  <c r="CF16" i="23" l="1"/>
  <c r="CG3" i="23"/>
  <c r="CG15" i="23" s="1"/>
  <c r="CG9" i="23"/>
  <c r="CH2" i="23" l="1"/>
  <c r="CG13" i="23"/>
  <c r="CG4" i="23"/>
  <c r="CG20" i="23"/>
  <c r="CG14" i="23"/>
  <c r="CG21" i="23"/>
  <c r="CG16" i="23" l="1"/>
  <c r="CH3" i="23"/>
  <c r="CH9" i="23"/>
  <c r="CI2" i="23" l="1"/>
  <c r="CH4" i="23"/>
  <c r="CH14" i="23"/>
  <c r="CH20" i="23"/>
  <c r="CH13" i="23"/>
  <c r="CH21" i="23"/>
  <c r="CH15" i="23"/>
  <c r="CH16" i="23" l="1"/>
  <c r="CI3" i="23"/>
  <c r="CI15" i="23" s="1"/>
  <c r="CI9" i="23"/>
  <c r="CI4" i="23" l="1"/>
  <c r="CJ2" i="23"/>
  <c r="CI14" i="23"/>
  <c r="CI13" i="23"/>
  <c r="CI21" i="23"/>
  <c r="CI20" i="23"/>
  <c r="CI16" i="23" l="1"/>
  <c r="CJ3" i="23"/>
  <c r="CJ15" i="23" s="1"/>
  <c r="CJ9" i="23"/>
  <c r="CK2" i="23" l="1"/>
  <c r="CJ4" i="23"/>
  <c r="CJ13" i="23"/>
  <c r="CJ14" i="23"/>
  <c r="CJ20" i="23"/>
  <c r="CJ21" i="23"/>
  <c r="CJ16" i="23" l="1"/>
  <c r="CK3" i="23"/>
  <c r="CK15" i="23" s="1"/>
  <c r="CK9" i="23"/>
  <c r="CK4" i="23" l="1"/>
  <c r="CK14" i="23"/>
  <c r="CK20" i="23"/>
  <c r="CL2" i="23"/>
  <c r="CK13" i="23"/>
  <c r="CK21" i="23"/>
  <c r="CK16" i="23" l="1"/>
  <c r="CL3" i="23"/>
  <c r="CL15" i="23" s="1"/>
  <c r="CL9" i="23"/>
  <c r="CL13" i="23" l="1"/>
  <c r="CM2" i="23"/>
  <c r="CL4" i="23"/>
  <c r="CL14" i="23"/>
  <c r="CL21" i="23"/>
  <c r="CL20" i="23"/>
  <c r="CM3" i="23" l="1"/>
  <c r="CM15" i="23" s="1"/>
  <c r="CM9" i="23"/>
  <c r="CL16" i="23"/>
  <c r="CN2" i="23" l="1"/>
  <c r="CM13" i="23"/>
  <c r="CM4" i="23"/>
  <c r="CM21" i="23"/>
  <c r="CM20" i="23"/>
  <c r="CM14" i="23"/>
  <c r="CM16" i="23" l="1"/>
  <c r="CN3" i="23"/>
  <c r="CN15" i="23" s="1"/>
  <c r="CN9" i="23"/>
  <c r="CN4" i="23" l="1"/>
  <c r="CO2" i="23"/>
  <c r="CN13" i="23"/>
  <c r="CN20" i="23"/>
  <c r="CN21" i="23"/>
  <c r="CN14" i="23"/>
  <c r="CN16" i="23" l="1"/>
  <c r="CO3" i="23"/>
  <c r="CO9" i="23"/>
  <c r="CO4" i="23" l="1"/>
  <c r="CP2" i="23"/>
  <c r="CO14" i="23"/>
  <c r="CO21" i="23"/>
  <c r="CO13" i="23"/>
  <c r="CO20" i="23"/>
  <c r="CO15" i="23"/>
  <c r="CO16" i="23" l="1"/>
  <c r="CP3" i="23"/>
  <c r="CP15" i="23" s="1"/>
  <c r="CP9" i="23"/>
  <c r="CQ2" i="23" l="1"/>
  <c r="CP4" i="23"/>
  <c r="CP20" i="23"/>
  <c r="CP21" i="23"/>
  <c r="CP14" i="23"/>
  <c r="CP13" i="23"/>
  <c r="CP16" i="23" l="1"/>
  <c r="CQ3" i="23"/>
  <c r="CQ15" i="23" s="1"/>
  <c r="CQ9" i="23"/>
  <c r="CR2" i="23" l="1"/>
  <c r="CQ21" i="23"/>
  <c r="CQ14" i="23"/>
  <c r="CQ20" i="23"/>
  <c r="CQ13" i="23"/>
  <c r="CQ4" i="23"/>
  <c r="CQ16" i="23" l="1"/>
  <c r="CR3" i="23"/>
  <c r="CR15" i="23" s="1"/>
  <c r="CR9" i="23"/>
  <c r="CS2" i="23" l="1"/>
  <c r="CR14" i="23"/>
  <c r="CR21" i="23"/>
  <c r="CR20" i="23"/>
  <c r="CR4" i="23"/>
  <c r="CR13" i="23"/>
  <c r="CR16" i="23" l="1"/>
  <c r="CS3" i="23"/>
  <c r="CS9" i="23"/>
  <c r="CT2" i="23" l="1"/>
  <c r="CS13" i="23"/>
  <c r="CS20" i="23"/>
  <c r="CS4" i="23"/>
  <c r="CS21" i="23"/>
  <c r="CS14" i="23"/>
  <c r="CS15" i="23"/>
  <c r="CS16" i="23" l="1"/>
  <c r="CT3" i="23"/>
  <c r="CT15" i="23" s="1"/>
  <c r="CT9" i="23"/>
  <c r="CT4" i="23" l="1"/>
  <c r="CT14" i="23"/>
  <c r="CT13" i="23"/>
  <c r="CT20" i="23"/>
  <c r="CU2" i="23"/>
  <c r="CT21" i="23"/>
  <c r="CT16" i="23" l="1"/>
  <c r="CU3" i="23"/>
  <c r="CU9" i="23"/>
  <c r="CU4" i="23" l="1"/>
  <c r="CU13" i="23"/>
  <c r="CV2" i="23"/>
  <c r="CU20" i="23"/>
  <c r="CU21" i="23"/>
  <c r="CU14" i="23"/>
  <c r="CU15" i="23"/>
  <c r="CU16" i="23" l="1"/>
  <c r="CV3" i="23"/>
  <c r="CV15" i="23" s="1"/>
  <c r="CV9" i="23"/>
  <c r="CW2" i="23" l="1"/>
  <c r="CV4" i="23"/>
  <c r="CV14" i="23"/>
  <c r="CV13" i="23"/>
  <c r="CV20" i="23"/>
  <c r="CV21" i="23"/>
  <c r="CV16" i="23" l="1"/>
  <c r="CW3" i="23"/>
  <c r="CW9" i="23"/>
  <c r="CX2" i="23" l="1"/>
  <c r="CW13" i="23"/>
  <c r="CW14" i="23"/>
  <c r="CW21" i="23"/>
  <c r="CW20" i="23"/>
  <c r="CW4" i="23"/>
  <c r="CW15" i="23"/>
  <c r="CW16" i="23" l="1"/>
  <c r="CX3" i="23"/>
  <c r="CX9" i="23"/>
  <c r="CY2" i="23" l="1"/>
  <c r="CX4" i="23"/>
  <c r="CX14" i="23"/>
  <c r="CX21" i="23"/>
  <c r="CX13" i="23"/>
  <c r="CX20" i="23"/>
  <c r="CX15" i="23"/>
  <c r="CX16" i="23" l="1"/>
  <c r="CY3" i="23"/>
  <c r="CY15" i="23" s="1"/>
  <c r="CY9" i="23"/>
  <c r="CZ2" i="23" l="1"/>
  <c r="CY4" i="23"/>
  <c r="CY13" i="23"/>
  <c r="CY20" i="23"/>
  <c r="CY14" i="23"/>
  <c r="CY21" i="23"/>
  <c r="CY16" i="23" l="1"/>
  <c r="CZ3" i="23"/>
  <c r="CZ9" i="23"/>
  <c r="CZ4" i="23" l="1"/>
  <c r="DA2" i="23"/>
  <c r="CZ13" i="23"/>
  <c r="CZ14" i="23"/>
  <c r="CZ21" i="23"/>
  <c r="CZ20" i="23"/>
  <c r="CZ15" i="23"/>
  <c r="DA3" i="23" l="1"/>
  <c r="DA15" i="23" s="1"/>
  <c r="DA9" i="23"/>
  <c r="CZ16" i="23"/>
  <c r="DA4" i="23" l="1"/>
  <c r="DA13" i="23"/>
  <c r="DB2" i="23"/>
  <c r="DA14" i="23"/>
  <c r="DA21" i="23"/>
  <c r="DA20" i="23"/>
  <c r="DB3" i="23" l="1"/>
  <c r="DB9" i="23"/>
  <c r="DA16" i="23"/>
  <c r="DC2" i="23" l="1"/>
  <c r="DB13" i="23"/>
  <c r="DB14" i="23"/>
  <c r="DB20" i="23"/>
  <c r="DB21" i="23"/>
  <c r="DB4" i="23"/>
  <c r="DB15" i="23"/>
  <c r="DB16" i="23" l="1"/>
  <c r="DC3" i="23"/>
  <c r="DC15" i="23" s="1"/>
  <c r="DC9" i="23"/>
  <c r="DC4" i="23" l="1"/>
  <c r="DD2" i="23"/>
  <c r="DC21" i="23"/>
  <c r="DC13" i="23"/>
  <c r="DC20" i="23"/>
  <c r="DC14" i="23"/>
  <c r="DC16" i="23" l="1"/>
  <c r="DD3" i="23"/>
  <c r="DD9" i="23"/>
  <c r="DE2" i="23" l="1"/>
  <c r="DD14" i="23"/>
  <c r="DD21" i="23"/>
  <c r="DD4" i="23"/>
  <c r="DD20" i="23"/>
  <c r="DD13" i="23"/>
  <c r="DD15" i="23"/>
  <c r="DD16" i="23" l="1"/>
  <c r="DE3" i="23"/>
  <c r="DE15" i="23" s="1"/>
  <c r="DE9" i="23"/>
  <c r="DF2" i="23" l="1"/>
  <c r="DE13" i="23"/>
  <c r="DE4" i="23"/>
  <c r="DE20" i="23"/>
  <c r="DE14" i="23"/>
  <c r="DE21" i="23"/>
  <c r="DE16" i="23" l="1"/>
  <c r="DF3" i="23"/>
  <c r="DF9" i="23"/>
  <c r="DG2" i="23" l="1"/>
  <c r="DF14" i="23"/>
  <c r="DF4" i="23"/>
  <c r="DF20" i="23"/>
  <c r="DF13" i="23"/>
  <c r="DF21" i="23"/>
  <c r="DF15" i="23"/>
  <c r="DF16" i="23" l="1"/>
  <c r="DG3" i="23"/>
  <c r="DG9" i="23"/>
  <c r="DG4" i="23" l="1"/>
  <c r="DH2" i="23"/>
  <c r="DG14" i="23"/>
  <c r="DG13" i="23"/>
  <c r="DG21" i="23"/>
  <c r="DG20" i="23"/>
  <c r="DG15" i="23"/>
  <c r="DG16" i="23" l="1"/>
  <c r="DH3" i="23"/>
  <c r="DH9" i="23"/>
  <c r="DI2" i="23" l="1"/>
  <c r="DH4" i="23"/>
  <c r="DH14" i="23"/>
  <c r="DH20" i="23"/>
  <c r="DH13" i="23"/>
  <c r="DH21" i="23"/>
  <c r="DH15" i="23"/>
  <c r="DH16" i="23" l="1"/>
  <c r="DI3" i="23"/>
  <c r="DI15" i="23" s="1"/>
  <c r="DI9" i="23"/>
  <c r="DI4" i="23" l="1"/>
  <c r="DJ2" i="23"/>
  <c r="DI20" i="23"/>
  <c r="DI13" i="23"/>
  <c r="DI14" i="23"/>
  <c r="DI21" i="23"/>
  <c r="DI16" i="23" l="1"/>
  <c r="DJ3" i="23"/>
  <c r="DJ9" i="23"/>
  <c r="DJ4" i="23" l="1"/>
  <c r="DJ13" i="23"/>
  <c r="DJ14" i="23"/>
  <c r="DK2" i="23"/>
  <c r="DJ21" i="23"/>
  <c r="DJ20" i="23"/>
  <c r="DJ15" i="23"/>
  <c r="DK3" i="23" l="1"/>
  <c r="DK15" i="23" s="1"/>
  <c r="DK9" i="23"/>
  <c r="DJ16" i="23"/>
  <c r="DL2" i="23" l="1"/>
  <c r="DK4" i="23"/>
  <c r="DK14" i="23"/>
  <c r="DK13" i="23"/>
  <c r="DK21" i="23"/>
  <c r="DK20" i="23"/>
  <c r="DK16" i="23" l="1"/>
  <c r="DL3" i="23"/>
  <c r="DL15" i="23" s="1"/>
  <c r="DL9" i="23"/>
  <c r="DL4" i="23" l="1"/>
  <c r="DM2" i="23"/>
  <c r="DL13" i="23"/>
  <c r="DL14" i="23"/>
  <c r="DL20" i="23"/>
  <c r="DL21" i="23"/>
  <c r="DL16" i="23" l="1"/>
  <c r="DM3" i="23"/>
  <c r="DM9" i="23"/>
  <c r="DM4" i="23" l="1"/>
  <c r="DN2" i="23"/>
  <c r="DM13" i="23"/>
  <c r="DM21" i="23"/>
  <c r="DM14" i="23"/>
  <c r="DM20" i="23"/>
  <c r="DM15" i="23"/>
  <c r="DM16" i="23" l="1"/>
  <c r="DN3" i="23"/>
  <c r="DN9" i="23"/>
  <c r="DO2" i="23" l="1"/>
  <c r="DN13" i="23"/>
  <c r="DN21" i="23"/>
  <c r="DN4" i="23"/>
  <c r="DN14" i="23"/>
  <c r="DN20" i="23"/>
  <c r="DN15" i="23"/>
  <c r="DN16" i="23" l="1"/>
  <c r="DO3" i="23"/>
  <c r="DO9" i="23"/>
  <c r="DO4" i="23" l="1"/>
  <c r="DO13" i="23"/>
  <c r="DO14" i="23"/>
  <c r="DO21" i="23"/>
  <c r="DP2" i="23"/>
  <c r="DO20" i="23"/>
  <c r="DO15" i="23"/>
  <c r="DO16" i="23" l="1"/>
  <c r="DP3" i="23"/>
  <c r="DP15" i="23" s="1"/>
  <c r="DP9" i="23"/>
  <c r="DQ2" i="23" l="1"/>
  <c r="DP4" i="23"/>
  <c r="DP14" i="23"/>
  <c r="DP13" i="23"/>
  <c r="DP21" i="23"/>
  <c r="DP20" i="23"/>
  <c r="DP16" i="23" l="1"/>
  <c r="DQ3" i="23"/>
  <c r="DQ15" i="23" s="1"/>
  <c r="DQ9" i="23"/>
  <c r="DR2" i="23" l="1"/>
  <c r="DQ13" i="23"/>
  <c r="DQ20" i="23"/>
  <c r="DQ14" i="23"/>
  <c r="DQ4" i="23"/>
  <c r="DQ21" i="23"/>
  <c r="DQ16" i="23" l="1"/>
  <c r="DR3" i="23"/>
  <c r="DR9" i="23"/>
  <c r="DS2" i="23" l="1"/>
  <c r="DR14" i="23"/>
  <c r="DR20" i="23"/>
  <c r="DR21" i="23"/>
  <c r="DR4" i="23"/>
  <c r="DR13" i="23"/>
  <c r="DR15" i="23"/>
  <c r="DR16" i="23" l="1"/>
  <c r="DS3" i="23"/>
  <c r="DS9" i="23"/>
  <c r="DS4" i="23" l="1"/>
  <c r="DT2" i="23"/>
  <c r="DS21" i="23"/>
  <c r="DS20" i="23"/>
  <c r="DS13" i="23"/>
  <c r="DS14" i="23"/>
  <c r="DS15" i="23"/>
  <c r="DS16" i="23" l="1"/>
  <c r="DT3" i="23"/>
  <c r="DT15" i="23" s="1"/>
  <c r="DT9" i="23"/>
  <c r="DU2" i="23" l="1"/>
  <c r="DT14" i="23"/>
  <c r="DT4" i="23"/>
  <c r="DT13" i="23"/>
  <c r="DT20" i="23"/>
  <c r="DT21" i="23"/>
  <c r="DT16" i="23" l="1"/>
  <c r="DU3" i="23"/>
  <c r="DU15" i="23" s="1"/>
  <c r="DU9" i="23"/>
  <c r="DV2" i="23" l="1"/>
  <c r="DU4" i="23"/>
  <c r="DU21" i="23"/>
  <c r="DU13" i="23"/>
  <c r="DU14" i="23"/>
  <c r="DU20" i="23"/>
  <c r="DU16" i="23" l="1"/>
  <c r="DV3" i="23"/>
  <c r="DV9" i="23"/>
  <c r="DW2" i="23" l="1"/>
  <c r="DV14" i="23"/>
  <c r="DV13" i="23"/>
  <c r="DV4" i="23"/>
  <c r="DV20" i="23"/>
  <c r="DV21" i="23"/>
  <c r="DV15" i="23"/>
  <c r="DV16" i="23" l="1"/>
  <c r="DW3" i="23"/>
  <c r="DW9" i="23"/>
  <c r="DX2" i="23" l="1"/>
  <c r="DW4" i="23"/>
  <c r="DW13" i="23"/>
  <c r="DW20" i="23"/>
  <c r="DW14" i="23"/>
  <c r="DW21" i="23"/>
  <c r="DW15" i="23"/>
  <c r="DW16" i="23" l="1"/>
  <c r="DX3" i="23"/>
  <c r="DX9" i="23"/>
  <c r="DX4" i="23" l="1"/>
  <c r="DY2" i="23"/>
  <c r="DX14" i="23"/>
  <c r="DX13" i="23"/>
  <c r="DX21" i="23"/>
  <c r="DX20" i="23"/>
  <c r="DX15" i="23"/>
  <c r="DX16" i="23" l="1"/>
  <c r="DY3" i="23"/>
  <c r="DY9" i="23"/>
  <c r="DY4" i="23" l="1"/>
  <c r="DY13" i="23"/>
  <c r="DZ2" i="23"/>
  <c r="DY14" i="23"/>
  <c r="DY21" i="23"/>
  <c r="DY20" i="23"/>
  <c r="DY15" i="23"/>
  <c r="DY16" i="23" l="1"/>
  <c r="DZ3" i="23"/>
  <c r="DZ15" i="23" s="1"/>
  <c r="DZ9" i="23"/>
  <c r="EA2" i="23" l="1"/>
  <c r="DZ13" i="23"/>
  <c r="DZ14" i="23"/>
  <c r="DZ4" i="23"/>
  <c r="DZ20" i="23"/>
  <c r="DZ21" i="23"/>
  <c r="DZ16" i="23" l="1"/>
  <c r="EA3" i="23"/>
  <c r="EA9" i="23"/>
  <c r="EA4" i="23" l="1"/>
  <c r="EA13" i="23"/>
  <c r="EA21" i="23"/>
  <c r="EB2" i="23"/>
  <c r="EA20" i="23"/>
  <c r="EA14" i="23"/>
  <c r="EA15" i="23"/>
  <c r="EB3" i="23" l="1"/>
  <c r="EB9" i="23"/>
  <c r="EA16" i="23"/>
  <c r="EC2" i="23" l="1"/>
  <c r="EB4" i="23"/>
  <c r="EB14" i="23"/>
  <c r="EB21" i="23"/>
  <c r="EB13" i="23"/>
  <c r="EB20" i="23"/>
  <c r="EB15" i="23"/>
  <c r="EB16" i="23" l="1"/>
  <c r="EC3" i="23"/>
  <c r="EC15" i="23" s="1"/>
  <c r="EC9" i="23"/>
  <c r="ED2" i="23" l="1"/>
  <c r="EC13" i="23"/>
  <c r="EC4" i="23"/>
  <c r="EC20" i="23"/>
  <c r="EC14" i="23"/>
  <c r="EC21" i="23"/>
  <c r="EC16" i="23" l="1"/>
  <c r="ED3" i="23"/>
  <c r="ED9" i="23"/>
  <c r="EE2" i="23" l="1"/>
  <c r="ED4" i="23"/>
  <c r="ED14" i="23"/>
  <c r="ED20" i="23"/>
  <c r="ED21" i="23"/>
  <c r="ED13" i="23"/>
  <c r="ED16" i="23" s="1"/>
  <c r="ED15" i="23"/>
  <c r="EE3" i="23" l="1"/>
  <c r="EE15" i="23" s="1"/>
  <c r="EE9" i="23"/>
  <c r="EE4" i="23" l="1"/>
  <c r="EF2" i="23"/>
  <c r="EE13" i="23"/>
  <c r="EE14" i="23"/>
  <c r="EE21" i="23"/>
  <c r="EE20" i="23"/>
  <c r="EE16" i="23" l="1"/>
  <c r="EF3" i="23"/>
  <c r="EF15" i="23" s="1"/>
  <c r="EF9" i="23"/>
  <c r="EG2" i="23" l="1"/>
  <c r="EF4" i="23"/>
  <c r="EF14" i="23"/>
  <c r="EF20" i="23"/>
  <c r="EF21" i="23"/>
  <c r="EF13" i="23"/>
  <c r="EF16" i="23" l="1"/>
  <c r="EG3" i="23"/>
  <c r="EG9" i="23"/>
  <c r="EH2" i="23" l="1"/>
  <c r="EG4" i="23"/>
  <c r="EG13" i="23"/>
  <c r="EG14" i="23"/>
  <c r="EG21" i="23"/>
  <c r="EG20" i="23"/>
  <c r="EG15" i="23"/>
  <c r="EG16" i="23" l="1"/>
  <c r="EH3" i="23"/>
  <c r="EH9" i="23"/>
  <c r="EI2" i="23" l="1"/>
  <c r="EH4" i="23"/>
  <c r="EH13" i="23"/>
  <c r="EH14" i="23"/>
  <c r="EH20" i="23"/>
  <c r="EH21" i="23"/>
  <c r="EH15" i="23"/>
  <c r="EH16" i="23" l="1"/>
  <c r="EI3" i="23"/>
  <c r="EI15" i="23" s="1"/>
  <c r="EI9" i="23"/>
  <c r="EJ2" i="23" l="1"/>
  <c r="EI4" i="23"/>
  <c r="EI21" i="23"/>
  <c r="EI13" i="23"/>
  <c r="EI14" i="23"/>
  <c r="EI20" i="23"/>
  <c r="EI16" i="23" l="1"/>
  <c r="EJ3" i="23"/>
  <c r="EJ9" i="23"/>
  <c r="EJ4" i="23" l="1"/>
  <c r="EJ13" i="23"/>
  <c r="EK2" i="23"/>
  <c r="EJ20" i="23"/>
  <c r="EJ14" i="23"/>
  <c r="EJ21" i="23"/>
  <c r="EJ15" i="23"/>
  <c r="EK3" i="23" l="1"/>
  <c r="EK15" i="23" s="1"/>
  <c r="EK9" i="23"/>
  <c r="EJ16" i="23"/>
  <c r="EK4" i="23" l="1"/>
  <c r="EL2" i="23"/>
  <c r="EK14" i="23"/>
  <c r="EK20" i="23"/>
  <c r="EK21" i="23"/>
  <c r="EK13" i="23"/>
  <c r="EK16" i="23" l="1"/>
  <c r="EL3" i="23"/>
  <c r="EL15" i="23" s="1"/>
  <c r="EL9" i="23"/>
  <c r="EM2" i="23" l="1"/>
  <c r="EL13" i="23"/>
  <c r="EL4" i="23"/>
  <c r="EL14" i="23"/>
  <c r="EL20" i="23"/>
  <c r="EL21" i="23"/>
  <c r="EL16" i="23" l="1"/>
  <c r="EM3" i="23"/>
  <c r="EM15" i="23" s="1"/>
  <c r="EM9" i="23"/>
  <c r="EM13" i="23" l="1"/>
  <c r="EM21" i="23"/>
  <c r="EN2" i="23"/>
  <c r="EM20" i="23"/>
  <c r="EM4" i="23"/>
  <c r="EM14" i="23"/>
  <c r="EN3" i="23" l="1"/>
  <c r="EN15" i="23" s="1"/>
  <c r="EN9" i="23"/>
  <c r="EM16" i="23"/>
  <c r="EO2" i="23" l="1"/>
  <c r="EN14" i="23"/>
  <c r="EN13" i="23"/>
  <c r="EN21" i="23"/>
  <c r="EN4" i="23"/>
  <c r="EN20" i="23"/>
  <c r="EN16" i="23" l="1"/>
  <c r="EO3" i="23"/>
  <c r="EO9" i="23"/>
  <c r="EP2" i="23" l="1"/>
  <c r="EO13" i="23"/>
  <c r="EO20" i="23"/>
  <c r="EO14" i="23"/>
  <c r="EO21" i="23"/>
  <c r="EO4" i="23"/>
  <c r="EO15" i="23"/>
  <c r="EO16" i="23" l="1"/>
  <c r="EP3" i="23"/>
  <c r="EP15" i="23" s="1"/>
  <c r="EP9" i="23"/>
  <c r="EP4" i="23" l="1"/>
  <c r="EP14" i="23"/>
  <c r="EP20" i="23"/>
  <c r="EP13" i="23"/>
  <c r="EQ2" i="23"/>
  <c r="EP21" i="23"/>
  <c r="EP16" i="23" l="1"/>
  <c r="EQ3" i="23"/>
  <c r="EQ15" i="23" s="1"/>
  <c r="EQ9" i="23"/>
  <c r="EQ4" i="23" l="1"/>
  <c r="ER2" i="23"/>
  <c r="EQ20" i="23"/>
  <c r="EQ13" i="23"/>
  <c r="EQ21" i="23"/>
  <c r="EQ14" i="23"/>
  <c r="EQ16" i="23" l="1"/>
  <c r="ER3" i="23"/>
  <c r="ER15" i="23" s="1"/>
  <c r="ER9" i="23"/>
  <c r="ES2" i="23" l="1"/>
  <c r="ER4" i="23"/>
  <c r="ER14" i="23"/>
  <c r="ER21" i="23"/>
  <c r="ER20" i="23"/>
  <c r="ER13" i="23"/>
  <c r="ER16" i="23" l="1"/>
  <c r="ES3" i="23"/>
  <c r="ES9" i="23"/>
  <c r="ET2" i="23" l="1"/>
  <c r="ES14" i="23"/>
  <c r="ES4" i="23"/>
  <c r="ES21" i="23"/>
  <c r="ES20" i="23"/>
  <c r="ES13" i="23"/>
  <c r="ES15" i="23"/>
  <c r="ES16" i="23" l="1"/>
  <c r="ET3" i="23"/>
  <c r="ET9" i="23"/>
  <c r="EU2" i="23" l="1"/>
  <c r="ET4" i="23"/>
  <c r="ET20" i="23"/>
  <c r="ET21" i="23"/>
  <c r="ET14" i="23"/>
  <c r="ET13" i="23"/>
  <c r="ET15" i="23"/>
  <c r="ET16" i="23" l="1"/>
  <c r="EU3" i="23"/>
  <c r="EU15" i="23" s="1"/>
  <c r="EU9" i="23"/>
  <c r="EV2" i="23" l="1"/>
  <c r="EU4" i="23"/>
  <c r="EU13" i="23"/>
  <c r="EU14" i="23"/>
  <c r="EU20" i="23"/>
  <c r="EU21" i="23"/>
  <c r="EU16" i="23" l="1"/>
  <c r="EV3" i="23"/>
  <c r="EV15" i="23" s="1"/>
  <c r="EV9" i="23"/>
  <c r="EV4" i="23" l="1"/>
  <c r="EW2" i="23"/>
  <c r="EV14" i="23"/>
  <c r="EV20" i="23"/>
  <c r="EV21" i="23"/>
  <c r="EV13" i="23"/>
  <c r="EV16" i="23" l="1"/>
  <c r="EW3" i="23"/>
  <c r="EW9" i="23"/>
  <c r="EW4" i="23" l="1"/>
  <c r="EW13" i="23"/>
  <c r="EX2" i="23"/>
  <c r="EW14" i="23"/>
  <c r="EW21" i="23"/>
  <c r="EW20" i="23"/>
  <c r="EW15" i="23"/>
  <c r="EX3" i="23" l="1"/>
  <c r="EX15" i="23" s="1"/>
  <c r="EX9" i="23"/>
  <c r="EW16" i="23"/>
  <c r="EY2" i="23" l="1"/>
  <c r="EX13" i="23"/>
  <c r="EX20" i="23"/>
  <c r="EX4" i="23"/>
  <c r="EX14" i="23"/>
  <c r="EX21" i="23"/>
  <c r="EX16" i="23" l="1"/>
  <c r="EY3" i="23"/>
  <c r="EY15" i="23" s="1"/>
  <c r="EY9" i="23"/>
  <c r="EY4" i="23" l="1"/>
  <c r="EY13" i="23"/>
  <c r="EY21" i="23"/>
  <c r="EY14" i="23"/>
  <c r="EY20" i="23"/>
  <c r="EZ2" i="23"/>
  <c r="EZ3" i="23" l="1"/>
  <c r="EZ9" i="23"/>
  <c r="EY16" i="23"/>
  <c r="EZ14" i="23" l="1"/>
  <c r="EZ13" i="23"/>
  <c r="EZ21" i="23"/>
  <c r="FA2" i="23"/>
  <c r="EZ4" i="23"/>
  <c r="EZ20" i="23"/>
  <c r="EZ15" i="23"/>
  <c r="EZ16" i="23" l="1"/>
  <c r="FA3" i="23"/>
  <c r="FA15" i="23" s="1"/>
  <c r="FA9" i="23"/>
  <c r="FB2" i="23" l="1"/>
  <c r="FA13" i="23"/>
  <c r="FA4" i="23"/>
  <c r="FA20" i="23"/>
  <c r="FA14" i="23"/>
  <c r="FA21" i="23"/>
  <c r="FA16" i="23" l="1"/>
  <c r="FB3" i="23"/>
  <c r="FB15" i="23" s="1"/>
  <c r="FB9" i="23"/>
  <c r="FC2" i="23" l="1"/>
  <c r="FB14" i="23"/>
  <c r="FB4" i="23"/>
  <c r="FB13" i="23"/>
  <c r="FB20" i="23"/>
  <c r="FB21" i="23"/>
  <c r="FB16" i="23" l="1"/>
  <c r="FC3" i="23"/>
  <c r="FC15" i="23" s="1"/>
  <c r="FC9" i="23"/>
  <c r="FC4" i="23" l="1"/>
  <c r="FD2" i="23"/>
  <c r="FC13" i="23"/>
  <c r="FC14" i="23"/>
  <c r="FC21" i="23"/>
  <c r="FC20" i="23"/>
  <c r="FC16" i="23" l="1"/>
  <c r="FD3" i="23"/>
  <c r="FD15" i="23" s="1"/>
  <c r="FD9" i="23"/>
  <c r="FE2" i="23" l="1"/>
  <c r="FD4" i="23"/>
  <c r="FD14" i="23"/>
  <c r="FD13" i="23"/>
  <c r="FD20" i="23"/>
  <c r="FD21" i="23"/>
  <c r="FD16" i="23" l="1"/>
  <c r="FE3" i="23"/>
  <c r="FE15" i="23" s="1"/>
  <c r="FE9" i="23"/>
  <c r="FE4" i="23" l="1"/>
  <c r="FE14" i="23"/>
  <c r="FE13" i="23"/>
  <c r="FE21" i="23"/>
  <c r="FE20" i="23"/>
  <c r="FF2" i="23"/>
  <c r="FE16" i="23" l="1"/>
  <c r="FF3" i="23"/>
  <c r="FF15" i="23" s="1"/>
  <c r="FF9" i="23"/>
  <c r="FF4" i="23" l="1"/>
  <c r="FF21" i="23"/>
  <c r="FF13" i="23"/>
  <c r="FF20" i="23"/>
  <c r="FG2" i="23"/>
  <c r="FF14" i="23"/>
  <c r="FG3" i="23" l="1"/>
  <c r="FG15" i="23" s="1"/>
  <c r="FG9" i="23"/>
  <c r="FF16" i="23"/>
  <c r="FH2" i="23" l="1"/>
  <c r="FG4" i="23"/>
  <c r="FG13" i="23"/>
  <c r="FG20" i="23"/>
  <c r="FG21" i="23"/>
  <c r="FG14" i="23"/>
  <c r="FG16" i="23" l="1"/>
  <c r="FH3" i="23"/>
  <c r="FH15" i="23" s="1"/>
  <c r="FH9" i="23"/>
  <c r="FH4" i="23" l="1"/>
  <c r="FI2" i="23"/>
  <c r="FH20" i="23"/>
  <c r="FH21" i="23"/>
  <c r="FH13" i="23"/>
  <c r="FH14" i="23"/>
  <c r="FH16" i="23" l="1"/>
  <c r="FI3" i="23"/>
  <c r="FI9" i="23"/>
  <c r="T9" i="23" s="1"/>
  <c r="FI15" i="23" l="1"/>
  <c r="T15" i="23" s="1"/>
  <c r="FI4" i="23"/>
  <c r="FI13" i="23"/>
  <c r="FI21" i="23"/>
  <c r="FI14" i="23"/>
  <c r="T14" i="23" s="1"/>
  <c r="FI20" i="23"/>
  <c r="T20" i="23" l="1"/>
  <c r="T21" i="23"/>
  <c r="FI16" i="23"/>
  <c r="T16" i="23" s="1"/>
  <c r="T13" i="23"/>
  <c r="G40" i="23" l="1"/>
  <c r="G37" i="23"/>
  <c r="G34" i="23"/>
  <c r="G35" i="23"/>
  <c r="G29" i="23"/>
  <c r="G30" i="23"/>
  <c r="G31" i="23"/>
  <c r="G32" i="23"/>
  <c r="G36" i="23"/>
  <c r="G33" i="23"/>
  <c r="G28" i="23"/>
  <c r="G38" i="23"/>
  <c r="AC38" i="23" l="1"/>
  <c r="AO38" i="23"/>
  <c r="BA38" i="23"/>
  <c r="BM38" i="23"/>
  <c r="BY38" i="23"/>
  <c r="CK38" i="23"/>
  <c r="CW38" i="23"/>
  <c r="DI38" i="23"/>
  <c r="DU38" i="23"/>
  <c r="EG38" i="23"/>
  <c r="ES38" i="23"/>
  <c r="FE38" i="23"/>
  <c r="Y38" i="23"/>
  <c r="AL38" i="23"/>
  <c r="AY38" i="23"/>
  <c r="BL38" i="23"/>
  <c r="BZ38" i="23"/>
  <c r="CM38" i="23"/>
  <c r="CZ38" i="23"/>
  <c r="DM38" i="23"/>
  <c r="DZ38" i="23"/>
  <c r="EM38" i="23"/>
  <c r="EZ38" i="23"/>
  <c r="Z38" i="23"/>
  <c r="AM38" i="23"/>
  <c r="BN38" i="23"/>
  <c r="CN38" i="23"/>
  <c r="DN38" i="23"/>
  <c r="EN38" i="23"/>
  <c r="FA38" i="23"/>
  <c r="AZ38" i="23"/>
  <c r="CA38" i="23"/>
  <c r="DA38" i="23"/>
  <c r="EA38" i="23"/>
  <c r="AA38" i="23"/>
  <c r="AN38" i="23"/>
  <c r="BB38" i="23"/>
  <c r="BO38" i="23"/>
  <c r="CB38" i="23"/>
  <c r="CO38" i="23"/>
  <c r="DB38" i="23"/>
  <c r="DO38" i="23"/>
  <c r="AJ38" i="23"/>
  <c r="BD38" i="23"/>
  <c r="BT38" i="23"/>
  <c r="CJ38" i="23"/>
  <c r="DD38" i="23"/>
  <c r="DT38" i="23"/>
  <c r="EJ38" i="23"/>
  <c r="EY38" i="23"/>
  <c r="X38" i="23"/>
  <c r="BH38" i="23"/>
  <c r="BX38" i="23"/>
  <c r="CR38" i="23"/>
  <c r="DH38" i="23"/>
  <c r="EP38" i="23"/>
  <c r="AK38" i="23"/>
  <c r="BE38" i="23"/>
  <c r="BU38" i="23"/>
  <c r="CL38" i="23"/>
  <c r="DE38" i="23"/>
  <c r="DV38" i="23"/>
  <c r="EK38" i="23"/>
  <c r="FB38" i="23"/>
  <c r="DY38" i="23"/>
  <c r="AP38" i="23"/>
  <c r="BF38" i="23"/>
  <c r="BV38" i="23"/>
  <c r="CP38" i="23"/>
  <c r="DF38" i="23"/>
  <c r="DW38" i="23"/>
  <c r="EL38" i="23"/>
  <c r="FC38" i="23"/>
  <c r="V38" i="23"/>
  <c r="AR38" i="23"/>
  <c r="FF38" i="23"/>
  <c r="W38" i="23"/>
  <c r="AQ38" i="23"/>
  <c r="BG38" i="23"/>
  <c r="BW38" i="23"/>
  <c r="CQ38" i="23"/>
  <c r="DG38" i="23"/>
  <c r="DX38" i="23"/>
  <c r="EO38" i="23"/>
  <c r="FD38" i="23"/>
  <c r="AB38" i="23"/>
  <c r="AS38" i="23"/>
  <c r="BI38" i="23"/>
  <c r="CC38" i="23"/>
  <c r="CS38" i="23"/>
  <c r="DJ38" i="23"/>
  <c r="EB38" i="23"/>
  <c r="EQ38" i="23"/>
  <c r="FG38" i="23"/>
  <c r="ER38" i="23"/>
  <c r="AD38" i="23"/>
  <c r="AT38" i="23"/>
  <c r="BJ38" i="23"/>
  <c r="CD38" i="23"/>
  <c r="CT38" i="23"/>
  <c r="DK38" i="23"/>
  <c r="EC38" i="23"/>
  <c r="FH38" i="23"/>
  <c r="AE38" i="23"/>
  <c r="AU38" i="23"/>
  <c r="BK38" i="23"/>
  <c r="CE38" i="23"/>
  <c r="CU38" i="23"/>
  <c r="DL38" i="23"/>
  <c r="ED38" i="23"/>
  <c r="ET38" i="23"/>
  <c r="FI38" i="23"/>
  <c r="BS38" i="23"/>
  <c r="DS38" i="23"/>
  <c r="AF38" i="23"/>
  <c r="CF38" i="23"/>
  <c r="EE38" i="23"/>
  <c r="AG38" i="23"/>
  <c r="CG38" i="23"/>
  <c r="AW38" i="23"/>
  <c r="CX38" i="23"/>
  <c r="EV38" i="23"/>
  <c r="EF38" i="23"/>
  <c r="AI38" i="23"/>
  <c r="BR38" i="23"/>
  <c r="EI38" i="23"/>
  <c r="BC38" i="23"/>
  <c r="DC38" i="23"/>
  <c r="BP38" i="23"/>
  <c r="DR38" i="23"/>
  <c r="AH38" i="23"/>
  <c r="CH38" i="23"/>
  <c r="EH38" i="23"/>
  <c r="CI38" i="23"/>
  <c r="EX38" i="23"/>
  <c r="DP38" i="23"/>
  <c r="AV38" i="23"/>
  <c r="CV38" i="23"/>
  <c r="EU38" i="23"/>
  <c r="DQ38" i="23"/>
  <c r="AX38" i="23"/>
  <c r="CY38" i="23"/>
  <c r="EW38" i="23"/>
  <c r="BQ38" i="23"/>
  <c r="AG33" i="23"/>
  <c r="AS33" i="23"/>
  <c r="BE33" i="23"/>
  <c r="BQ33" i="23"/>
  <c r="CC33" i="23"/>
  <c r="CO33" i="23"/>
  <c r="DA33" i="23"/>
  <c r="DM33" i="23"/>
  <c r="DY33" i="23"/>
  <c r="EK33" i="23"/>
  <c r="EW33" i="23"/>
  <c r="FI33" i="23"/>
  <c r="AH33" i="23"/>
  <c r="AC33" i="23"/>
  <c r="AQ33" i="23"/>
  <c r="BD33" i="23"/>
  <c r="BR33" i="23"/>
  <c r="CE33" i="23"/>
  <c r="CR33" i="23"/>
  <c r="DE33" i="23"/>
  <c r="DR33" i="23"/>
  <c r="EE33" i="23"/>
  <c r="ER33" i="23"/>
  <c r="FE33" i="23"/>
  <c r="AD33" i="23"/>
  <c r="AR33" i="23"/>
  <c r="BF33" i="23"/>
  <c r="BS33" i="23"/>
  <c r="CF33" i="23"/>
  <c r="CS33" i="23"/>
  <c r="DF33" i="23"/>
  <c r="DS33" i="23"/>
  <c r="EF33" i="23"/>
  <c r="ES33" i="23"/>
  <c r="FF33" i="23"/>
  <c r="AE33" i="23"/>
  <c r="AT33" i="23"/>
  <c r="BG33" i="23"/>
  <c r="BT33" i="23"/>
  <c r="CG33" i="23"/>
  <c r="CT33" i="23"/>
  <c r="DG33" i="23"/>
  <c r="DT33" i="23"/>
  <c r="EG33" i="23"/>
  <c r="ET33" i="23"/>
  <c r="FG33" i="23"/>
  <c r="Z33" i="23"/>
  <c r="AU33" i="23"/>
  <c r="BK33" i="23"/>
  <c r="CA33" i="23"/>
  <c r="CU33" i="23"/>
  <c r="DK33" i="23"/>
  <c r="EB33" i="23"/>
  <c r="EU33" i="23"/>
  <c r="AA33" i="23"/>
  <c r="AV33" i="23"/>
  <c r="BL33" i="23"/>
  <c r="CB33" i="23"/>
  <c r="CV33" i="23"/>
  <c r="DL33" i="23"/>
  <c r="EC33" i="23"/>
  <c r="EV33" i="23"/>
  <c r="V33" i="23"/>
  <c r="AB33" i="23"/>
  <c r="AW33" i="23"/>
  <c r="BM33" i="23"/>
  <c r="CD33" i="23"/>
  <c r="CW33" i="23"/>
  <c r="DN33" i="23"/>
  <c r="ED33" i="23"/>
  <c r="EX33" i="23"/>
  <c r="AF33" i="23"/>
  <c r="AX33" i="23"/>
  <c r="BN33" i="23"/>
  <c r="CH33" i="23"/>
  <c r="CX33" i="23"/>
  <c r="DO33" i="23"/>
  <c r="EH33" i="23"/>
  <c r="EY33" i="23"/>
  <c r="AJ33" i="23"/>
  <c r="AZ33" i="23"/>
  <c r="BP33" i="23"/>
  <c r="CJ33" i="23"/>
  <c r="CZ33" i="23"/>
  <c r="DQ33" i="23"/>
  <c r="EJ33" i="23"/>
  <c r="FA33" i="23"/>
  <c r="AL33" i="23"/>
  <c r="BB33" i="23"/>
  <c r="CI33" i="23"/>
  <c r="DI33" i="23"/>
  <c r="EN33" i="23"/>
  <c r="AI33" i="23"/>
  <c r="BJ33" i="23"/>
  <c r="CN33" i="23"/>
  <c r="DV33" i="23"/>
  <c r="W33" i="23"/>
  <c r="BC33" i="23"/>
  <c r="CK33" i="23"/>
  <c r="DJ33" i="23"/>
  <c r="EO33" i="23"/>
  <c r="X33" i="23"/>
  <c r="BH33" i="23"/>
  <c r="CL33" i="23"/>
  <c r="DP33" i="23"/>
  <c r="EP33" i="23"/>
  <c r="EZ33" i="23"/>
  <c r="Y33" i="23"/>
  <c r="BI33" i="23"/>
  <c r="CM33" i="23"/>
  <c r="DU33" i="23"/>
  <c r="EQ33" i="23"/>
  <c r="AK33" i="23"/>
  <c r="BO33" i="23"/>
  <c r="CP33" i="23"/>
  <c r="DW33" i="23"/>
  <c r="FB33" i="23"/>
  <c r="AM33" i="23"/>
  <c r="BU33" i="23"/>
  <c r="CQ33" i="23"/>
  <c r="DX33" i="23"/>
  <c r="FC33" i="23"/>
  <c r="AN33" i="23"/>
  <c r="BV33" i="23"/>
  <c r="CY33" i="23"/>
  <c r="DZ33" i="23"/>
  <c r="FD33" i="23"/>
  <c r="DB33" i="23"/>
  <c r="EA33" i="23"/>
  <c r="DD33" i="23"/>
  <c r="EI33" i="23"/>
  <c r="AP33" i="23"/>
  <c r="BA33" i="23"/>
  <c r="DH33" i="23"/>
  <c r="EM33" i="23"/>
  <c r="BY33" i="23"/>
  <c r="AO33" i="23"/>
  <c r="EL33" i="23"/>
  <c r="BZ33" i="23"/>
  <c r="DC33" i="23"/>
  <c r="AY33" i="23"/>
  <c r="FH33" i="23"/>
  <c r="BX33" i="23"/>
  <c r="BW33" i="23"/>
  <c r="AE31" i="23"/>
  <c r="AQ31" i="23"/>
  <c r="BC31" i="23"/>
  <c r="BO31" i="23"/>
  <c r="CA31" i="23"/>
  <c r="CM31" i="23"/>
  <c r="CY31" i="23"/>
  <c r="DK31" i="23"/>
  <c r="DW31" i="23"/>
  <c r="EI31" i="23"/>
  <c r="EU31" i="23"/>
  <c r="FG31" i="23"/>
  <c r="AF31" i="23"/>
  <c r="AR31" i="23"/>
  <c r="BD31" i="23"/>
  <c r="BP31" i="23"/>
  <c r="CB31" i="23"/>
  <c r="CN31" i="23"/>
  <c r="CZ31" i="23"/>
  <c r="DL31" i="23"/>
  <c r="DX31" i="23"/>
  <c r="EJ31" i="23"/>
  <c r="EV31" i="23"/>
  <c r="FH31" i="23"/>
  <c r="AG31" i="23"/>
  <c r="AS31" i="23"/>
  <c r="BE31" i="23"/>
  <c r="BQ31" i="23"/>
  <c r="CC31" i="23"/>
  <c r="CO31" i="23"/>
  <c r="DA31" i="23"/>
  <c r="DM31" i="23"/>
  <c r="DY31" i="23"/>
  <c r="EK31" i="23"/>
  <c r="EW31" i="23"/>
  <c r="FI31" i="23"/>
  <c r="AK31" i="23"/>
  <c r="AZ31" i="23"/>
  <c r="BR31" i="23"/>
  <c r="CG31" i="23"/>
  <c r="CV31" i="23"/>
  <c r="DN31" i="23"/>
  <c r="EC31" i="23"/>
  <c r="ER31" i="23"/>
  <c r="W31" i="23"/>
  <c r="AL31" i="23"/>
  <c r="BA31" i="23"/>
  <c r="BS31" i="23"/>
  <c r="CH31" i="23"/>
  <c r="CW31" i="23"/>
  <c r="DO31" i="23"/>
  <c r="ED31" i="23"/>
  <c r="ES31" i="23"/>
  <c r="X31" i="23"/>
  <c r="AM31" i="23"/>
  <c r="BB31" i="23"/>
  <c r="BT31" i="23"/>
  <c r="CI31" i="23"/>
  <c r="CX31" i="23"/>
  <c r="DP31" i="23"/>
  <c r="EE31" i="23"/>
  <c r="ET31" i="23"/>
  <c r="Y31" i="23"/>
  <c r="AN31" i="23"/>
  <c r="BF31" i="23"/>
  <c r="BU31" i="23"/>
  <c r="CJ31" i="23"/>
  <c r="DB31" i="23"/>
  <c r="DQ31" i="23"/>
  <c r="EF31" i="23"/>
  <c r="EX31" i="23"/>
  <c r="AA31" i="23"/>
  <c r="AW31" i="23"/>
  <c r="BW31" i="23"/>
  <c r="CS31" i="23"/>
  <c r="DS31" i="23"/>
  <c r="EO31" i="23"/>
  <c r="AB31" i="23"/>
  <c r="AX31" i="23"/>
  <c r="BX31" i="23"/>
  <c r="CT31" i="23"/>
  <c r="DT31" i="23"/>
  <c r="EP31" i="23"/>
  <c r="AC31" i="23"/>
  <c r="AY31" i="23"/>
  <c r="BY31" i="23"/>
  <c r="CU31" i="23"/>
  <c r="DU31" i="23"/>
  <c r="EQ31" i="23"/>
  <c r="AD31" i="23"/>
  <c r="BG31" i="23"/>
  <c r="BZ31" i="23"/>
  <c r="DC31" i="23"/>
  <c r="DV31" i="23"/>
  <c r="EY31" i="23"/>
  <c r="AI31" i="23"/>
  <c r="BI31" i="23"/>
  <c r="CE31" i="23"/>
  <c r="DE31" i="23"/>
  <c r="EA31" i="23"/>
  <c r="FA31" i="23"/>
  <c r="AO31" i="23"/>
  <c r="BK31" i="23"/>
  <c r="CK31" i="23"/>
  <c r="DG31" i="23"/>
  <c r="EG31" i="23"/>
  <c r="FC31" i="23"/>
  <c r="AP31" i="23"/>
  <c r="CL31" i="23"/>
  <c r="EH31" i="23"/>
  <c r="BH31" i="23"/>
  <c r="DD31" i="23"/>
  <c r="EZ31" i="23"/>
  <c r="AT31" i="23"/>
  <c r="CP31" i="23"/>
  <c r="EL31" i="23"/>
  <c r="AU31" i="23"/>
  <c r="CQ31" i="23"/>
  <c r="EM31" i="23"/>
  <c r="AV31" i="23"/>
  <c r="CR31" i="23"/>
  <c r="EN31" i="23"/>
  <c r="BJ31" i="23"/>
  <c r="DF31" i="23"/>
  <c r="FB31" i="23"/>
  <c r="BL31" i="23"/>
  <c r="DH31" i="23"/>
  <c r="FD31" i="23"/>
  <c r="DJ31" i="23"/>
  <c r="BM31" i="23"/>
  <c r="DI31" i="23"/>
  <c r="FE31" i="23"/>
  <c r="BN31" i="23"/>
  <c r="DZ31" i="23"/>
  <c r="FF31" i="23"/>
  <c r="EB31" i="23"/>
  <c r="BV31" i="23"/>
  <c r="CD31" i="23"/>
  <c r="DR31" i="23"/>
  <c r="AH31" i="23"/>
  <c r="Z31" i="23"/>
  <c r="CF31" i="23"/>
  <c r="V31" i="23"/>
  <c r="AJ31" i="23"/>
  <c r="AC29" i="23"/>
  <c r="AO29" i="23"/>
  <c r="BA29" i="23"/>
  <c r="BM29" i="23"/>
  <c r="BY29" i="23"/>
  <c r="CK29" i="23"/>
  <c r="CW29" i="23"/>
  <c r="DI29" i="23"/>
  <c r="DU29" i="23"/>
  <c r="EG29" i="23"/>
  <c r="ES29" i="23"/>
  <c r="FE29" i="23"/>
  <c r="AD29" i="23"/>
  <c r="AP29" i="23"/>
  <c r="BB29" i="23"/>
  <c r="BN29" i="23"/>
  <c r="BZ29" i="23"/>
  <c r="CL29" i="23"/>
  <c r="CX29" i="23"/>
  <c r="DJ29" i="23"/>
  <c r="DV29" i="23"/>
  <c r="EH29" i="23"/>
  <c r="ET29" i="23"/>
  <c r="FF29" i="23"/>
  <c r="AE29" i="23"/>
  <c r="AQ29" i="23"/>
  <c r="BC29" i="23"/>
  <c r="BO29" i="23"/>
  <c r="CA29" i="23"/>
  <c r="CM29" i="23"/>
  <c r="CY29" i="23"/>
  <c r="DK29" i="23"/>
  <c r="DW29" i="23"/>
  <c r="EI29" i="23"/>
  <c r="EU29" i="23"/>
  <c r="FG29" i="23"/>
  <c r="AF29" i="23"/>
  <c r="AR29" i="23"/>
  <c r="BD29" i="23"/>
  <c r="BP29" i="23"/>
  <c r="CB29" i="23"/>
  <c r="CN29" i="23"/>
  <c r="CZ29" i="23"/>
  <c r="DL29" i="23"/>
  <c r="DX29" i="23"/>
  <c r="EJ29" i="23"/>
  <c r="EV29" i="23"/>
  <c r="FH29" i="23"/>
  <c r="AG29" i="23"/>
  <c r="AW29" i="23"/>
  <c r="BQ29" i="23"/>
  <c r="CG29" i="23"/>
  <c r="DA29" i="23"/>
  <c r="DQ29" i="23"/>
  <c r="EK29" i="23"/>
  <c r="FA29" i="23"/>
  <c r="AH29" i="23"/>
  <c r="AX29" i="23"/>
  <c r="BR29" i="23"/>
  <c r="CH29" i="23"/>
  <c r="DB29" i="23"/>
  <c r="DR29" i="23"/>
  <c r="EL29" i="23"/>
  <c r="FB29" i="23"/>
  <c r="AI29" i="23"/>
  <c r="AY29" i="23"/>
  <c r="BS29" i="23"/>
  <c r="CI29" i="23"/>
  <c r="DC29" i="23"/>
  <c r="DS29" i="23"/>
  <c r="EM29" i="23"/>
  <c r="FC29" i="23"/>
  <c r="AJ29" i="23"/>
  <c r="AZ29" i="23"/>
  <c r="BT29" i="23"/>
  <c r="CJ29" i="23"/>
  <c r="DD29" i="23"/>
  <c r="DT29" i="23"/>
  <c r="EN29" i="23"/>
  <c r="FD29" i="23"/>
  <c r="AL29" i="23"/>
  <c r="BF29" i="23"/>
  <c r="BV29" i="23"/>
  <c r="CP29" i="23"/>
  <c r="DF29" i="23"/>
  <c r="DZ29" i="23"/>
  <c r="EP29" i="23"/>
  <c r="AU29" i="23"/>
  <c r="CC29" i="23"/>
  <c r="DG29" i="23"/>
  <c r="EF29" i="23"/>
  <c r="W29" i="23"/>
  <c r="AV29" i="23"/>
  <c r="CD29" i="23"/>
  <c r="DH29" i="23"/>
  <c r="EO29" i="23"/>
  <c r="X29" i="23"/>
  <c r="BE29" i="23"/>
  <c r="CE29" i="23"/>
  <c r="DM29" i="23"/>
  <c r="EQ29" i="23"/>
  <c r="Y29" i="23"/>
  <c r="BG29" i="23"/>
  <c r="CF29" i="23"/>
  <c r="DN29" i="23"/>
  <c r="ER29" i="23"/>
  <c r="AA29" i="23"/>
  <c r="BI29" i="23"/>
  <c r="CQ29" i="23"/>
  <c r="DP29" i="23"/>
  <c r="EX29" i="23"/>
  <c r="AK29" i="23"/>
  <c r="BK29" i="23"/>
  <c r="CS29" i="23"/>
  <c r="EA29" i="23"/>
  <c r="EZ29" i="23"/>
  <c r="AM29" i="23"/>
  <c r="CT29" i="23"/>
  <c r="FI29" i="23"/>
  <c r="DO29" i="23"/>
  <c r="AN29" i="23"/>
  <c r="CU29" i="23"/>
  <c r="BH29" i="23"/>
  <c r="AS29" i="23"/>
  <c r="CV29" i="23"/>
  <c r="AT29" i="23"/>
  <c r="DE29" i="23"/>
  <c r="BJ29" i="23"/>
  <c r="DY29" i="23"/>
  <c r="BL29" i="23"/>
  <c r="EB29" i="23"/>
  <c r="BU29" i="23"/>
  <c r="EC29" i="23"/>
  <c r="BW29" i="23"/>
  <c r="ED29" i="23"/>
  <c r="Z29" i="23"/>
  <c r="CR29" i="23"/>
  <c r="EW29" i="23"/>
  <c r="EY29" i="23"/>
  <c r="AB29" i="23"/>
  <c r="BX29" i="23"/>
  <c r="CO29" i="23"/>
  <c r="EE29" i="23"/>
  <c r="V29" i="23"/>
  <c r="Z35" i="23"/>
  <c r="AL35" i="23"/>
  <c r="AX35" i="23"/>
  <c r="BJ35" i="23"/>
  <c r="BV35" i="23"/>
  <c r="CH35" i="23"/>
  <c r="CT35" i="23"/>
  <c r="DF35" i="23"/>
  <c r="DR35" i="23"/>
  <c r="ED35" i="23"/>
  <c r="EP35" i="23"/>
  <c r="FB35" i="23"/>
  <c r="AA35" i="23"/>
  <c r="AM35" i="23"/>
  <c r="AY35" i="23"/>
  <c r="BK35" i="23"/>
  <c r="BW35" i="23"/>
  <c r="CI35" i="23"/>
  <c r="CU35" i="23"/>
  <c r="DG35" i="23"/>
  <c r="DS35" i="23"/>
  <c r="EE35" i="23"/>
  <c r="EQ35" i="23"/>
  <c r="FC35" i="23"/>
  <c r="AB35" i="23"/>
  <c r="AF35" i="23"/>
  <c r="AT35" i="23"/>
  <c r="BH35" i="23"/>
  <c r="BX35" i="23"/>
  <c r="CL35" i="23"/>
  <c r="CZ35" i="23"/>
  <c r="DN35" i="23"/>
  <c r="EB35" i="23"/>
  <c r="ER35" i="23"/>
  <c r="FF35" i="23"/>
  <c r="DA35" i="23"/>
  <c r="ES35" i="23"/>
  <c r="AG35" i="23"/>
  <c r="AU35" i="23"/>
  <c r="BI35" i="23"/>
  <c r="BY35" i="23"/>
  <c r="CM35" i="23"/>
  <c r="DO35" i="23"/>
  <c r="EC35" i="23"/>
  <c r="FG35" i="23"/>
  <c r="AH35" i="23"/>
  <c r="AV35" i="23"/>
  <c r="BL35" i="23"/>
  <c r="BZ35" i="23"/>
  <c r="CN35" i="23"/>
  <c r="DB35" i="23"/>
  <c r="DP35" i="23"/>
  <c r="EF35" i="23"/>
  <c r="ET35" i="23"/>
  <c r="FH35" i="23"/>
  <c r="AI35" i="23"/>
  <c r="AW35" i="23"/>
  <c r="Y35" i="23"/>
  <c r="AZ35" i="23"/>
  <c r="BQ35" i="23"/>
  <c r="CJ35" i="23"/>
  <c r="DD35" i="23"/>
  <c r="DW35" i="23"/>
  <c r="EN35" i="23"/>
  <c r="V35" i="23"/>
  <c r="DX35" i="23"/>
  <c r="AJ35" i="23"/>
  <c r="BD35" i="23"/>
  <c r="BU35" i="23"/>
  <c r="CQ35" i="23"/>
  <c r="DJ35" i="23"/>
  <c r="EW35" i="23"/>
  <c r="AC35" i="23"/>
  <c r="BA35" i="23"/>
  <c r="BR35" i="23"/>
  <c r="CK35" i="23"/>
  <c r="DE35" i="23"/>
  <c r="EO35" i="23"/>
  <c r="AD35" i="23"/>
  <c r="BB35" i="23"/>
  <c r="BS35" i="23"/>
  <c r="CO35" i="23"/>
  <c r="DH35" i="23"/>
  <c r="DY35" i="23"/>
  <c r="EU35" i="23"/>
  <c r="AE35" i="23"/>
  <c r="BC35" i="23"/>
  <c r="BT35" i="23"/>
  <c r="CP35" i="23"/>
  <c r="DI35" i="23"/>
  <c r="DZ35" i="23"/>
  <c r="EV35" i="23"/>
  <c r="EA35" i="23"/>
  <c r="AK35" i="23"/>
  <c r="BE35" i="23"/>
  <c r="CA35" i="23"/>
  <c r="CR35" i="23"/>
  <c r="DK35" i="23"/>
  <c r="EG35" i="23"/>
  <c r="EX35" i="23"/>
  <c r="AN35" i="23"/>
  <c r="BF35" i="23"/>
  <c r="CB35" i="23"/>
  <c r="CS35" i="23"/>
  <c r="DL35" i="23"/>
  <c r="EH35" i="23"/>
  <c r="EY35" i="23"/>
  <c r="AO35" i="23"/>
  <c r="BG35" i="23"/>
  <c r="CC35" i="23"/>
  <c r="CV35" i="23"/>
  <c r="DM35" i="23"/>
  <c r="EI35" i="23"/>
  <c r="EZ35" i="23"/>
  <c r="BP35" i="23"/>
  <c r="DV35" i="23"/>
  <c r="EJ35" i="23"/>
  <c r="EK35" i="23"/>
  <c r="AQ35" i="23"/>
  <c r="CX35" i="23"/>
  <c r="FD35" i="23"/>
  <c r="AS35" i="23"/>
  <c r="CD35" i="23"/>
  <c r="CE35" i="23"/>
  <c r="EM35" i="23"/>
  <c r="DC35" i="23"/>
  <c r="DQ35" i="23"/>
  <c r="BO35" i="23"/>
  <c r="DU35" i="23"/>
  <c r="W35" i="23"/>
  <c r="CF35" i="23"/>
  <c r="EL35" i="23"/>
  <c r="X35" i="23"/>
  <c r="CG35" i="23"/>
  <c r="FI35" i="23"/>
  <c r="BM35" i="23"/>
  <c r="AP35" i="23"/>
  <c r="CW35" i="23"/>
  <c r="FA35" i="23"/>
  <c r="BN35" i="23"/>
  <c r="AR35" i="23"/>
  <c r="CY35" i="23"/>
  <c r="FE35" i="23"/>
  <c r="DT35" i="23"/>
  <c r="AB28" i="23"/>
  <c r="AN28" i="23"/>
  <c r="AZ28" i="23"/>
  <c r="BL28" i="23"/>
  <c r="BX28" i="23"/>
  <c r="CJ28" i="23"/>
  <c r="CV28" i="23"/>
  <c r="DH28" i="23"/>
  <c r="DT28" i="23"/>
  <c r="EF28" i="23"/>
  <c r="ER28" i="23"/>
  <c r="FD28" i="23"/>
  <c r="AC28" i="23"/>
  <c r="AO28" i="23"/>
  <c r="BA28" i="23"/>
  <c r="BM28" i="23"/>
  <c r="BY28" i="23"/>
  <c r="CK28" i="23"/>
  <c r="CW28" i="23"/>
  <c r="DI28" i="23"/>
  <c r="DU28" i="23"/>
  <c r="EG28" i="23"/>
  <c r="ES28" i="23"/>
  <c r="FE28" i="23"/>
  <c r="AD28" i="23"/>
  <c r="AP28" i="23"/>
  <c r="BB28" i="23"/>
  <c r="BN28" i="23"/>
  <c r="BZ28" i="23"/>
  <c r="CL28" i="23"/>
  <c r="CX28" i="23"/>
  <c r="DJ28" i="23"/>
  <c r="DV28" i="23"/>
  <c r="EH28" i="23"/>
  <c r="ET28" i="23"/>
  <c r="FF28" i="23"/>
  <c r="AE28" i="23"/>
  <c r="AQ28" i="23"/>
  <c r="BC28" i="23"/>
  <c r="BO28" i="23"/>
  <c r="CA28" i="23"/>
  <c r="CM28" i="23"/>
  <c r="CY28" i="23"/>
  <c r="DK28" i="23"/>
  <c r="DW28" i="23"/>
  <c r="EI28" i="23"/>
  <c r="EU28" i="23"/>
  <c r="FG28" i="23"/>
  <c r="AF28" i="23"/>
  <c r="AV28" i="23"/>
  <c r="BP28" i="23"/>
  <c r="CF28" i="23"/>
  <c r="CZ28" i="23"/>
  <c r="DP28" i="23"/>
  <c r="EJ28" i="23"/>
  <c r="EZ28" i="23"/>
  <c r="AG28" i="23"/>
  <c r="AW28" i="23"/>
  <c r="BQ28" i="23"/>
  <c r="CG28" i="23"/>
  <c r="DA28" i="23"/>
  <c r="DQ28" i="23"/>
  <c r="EK28" i="23"/>
  <c r="FA28" i="23"/>
  <c r="AH28" i="23"/>
  <c r="AX28" i="23"/>
  <c r="BR28" i="23"/>
  <c r="CH28" i="23"/>
  <c r="DB28" i="23"/>
  <c r="DR28" i="23"/>
  <c r="EL28" i="23"/>
  <c r="FB28" i="23"/>
  <c r="AI28" i="23"/>
  <c r="AY28" i="23"/>
  <c r="BS28" i="23"/>
  <c r="CI28" i="23"/>
  <c r="DC28" i="23"/>
  <c r="DS28" i="23"/>
  <c r="EM28" i="23"/>
  <c r="FC28" i="23"/>
  <c r="AK28" i="23"/>
  <c r="BE28" i="23"/>
  <c r="BU28" i="23"/>
  <c r="CO28" i="23"/>
  <c r="DE28" i="23"/>
  <c r="DY28" i="23"/>
  <c r="EO28" i="23"/>
  <c r="FI28" i="23"/>
  <c r="AL28" i="23"/>
  <c r="BK28" i="23"/>
  <c r="CS28" i="23"/>
  <c r="EA28" i="23"/>
  <c r="FH28" i="23"/>
  <c r="AM28" i="23"/>
  <c r="BT28" i="23"/>
  <c r="CT28" i="23"/>
  <c r="EB28" i="23"/>
  <c r="AR28" i="23"/>
  <c r="BV28" i="23"/>
  <c r="CU28" i="23"/>
  <c r="EC28" i="23"/>
  <c r="AS28" i="23"/>
  <c r="BW28" i="23"/>
  <c r="DD28" i="23"/>
  <c r="ED28" i="23"/>
  <c r="AU28" i="23"/>
  <c r="CC28" i="23"/>
  <c r="DG28" i="23"/>
  <c r="EN28" i="23"/>
  <c r="X28" i="23"/>
  <c r="BF28" i="23"/>
  <c r="CE28" i="23"/>
  <c r="DM28" i="23"/>
  <c r="EQ28" i="23"/>
  <c r="BG28" i="23"/>
  <c r="DN28" i="23"/>
  <c r="EE28" i="23"/>
  <c r="BH28" i="23"/>
  <c r="DO28" i="23"/>
  <c r="BI28" i="23"/>
  <c r="DX28" i="23"/>
  <c r="CB28" i="23"/>
  <c r="BJ28" i="23"/>
  <c r="DZ28" i="23"/>
  <c r="V28" i="23"/>
  <c r="W28" i="23"/>
  <c r="CD28" i="23"/>
  <c r="EP28" i="23"/>
  <c r="Y28" i="23"/>
  <c r="CN28" i="23"/>
  <c r="EV28" i="23"/>
  <c r="Z28" i="23"/>
  <c r="CP28" i="23"/>
  <c r="EW28" i="23"/>
  <c r="AA28" i="23"/>
  <c r="CQ28" i="23"/>
  <c r="EX28" i="23"/>
  <c r="DL28" i="23"/>
  <c r="EY28" i="23"/>
  <c r="AT28" i="23"/>
  <c r="BD28" i="23"/>
  <c r="CR28" i="23"/>
  <c r="AJ28" i="23"/>
  <c r="DF28" i="23"/>
  <c r="AH34" i="23"/>
  <c r="AT34" i="23"/>
  <c r="BF34" i="23"/>
  <c r="BR34" i="23"/>
  <c r="CD34" i="23"/>
  <c r="CP34" i="23"/>
  <c r="AE34" i="23"/>
  <c r="AR34" i="23"/>
  <c r="BE34" i="23"/>
  <c r="BS34" i="23"/>
  <c r="CF34" i="23"/>
  <c r="CS34" i="23"/>
  <c r="DE34" i="23"/>
  <c r="DQ34" i="23"/>
  <c r="EC34" i="23"/>
  <c r="EO34" i="23"/>
  <c r="FA34" i="23"/>
  <c r="AF34" i="23"/>
  <c r="AS34" i="23"/>
  <c r="BG34" i="23"/>
  <c r="BT34" i="23"/>
  <c r="CG34" i="23"/>
  <c r="CT34" i="23"/>
  <c r="DF34" i="23"/>
  <c r="DR34" i="23"/>
  <c r="ED34" i="23"/>
  <c r="EP34" i="23"/>
  <c r="FB34" i="23"/>
  <c r="AG34" i="23"/>
  <c r="AU34" i="23"/>
  <c r="BH34" i="23"/>
  <c r="BU34" i="23"/>
  <c r="CH34" i="23"/>
  <c r="CU34" i="23"/>
  <c r="DG34" i="23"/>
  <c r="DS34" i="23"/>
  <c r="EE34" i="23"/>
  <c r="EQ34" i="23"/>
  <c r="FC34" i="23"/>
  <c r="Y34" i="23"/>
  <c r="AO34" i="23"/>
  <c r="BI34" i="23"/>
  <c r="BY34" i="23"/>
  <c r="CO34" i="23"/>
  <c r="DH34" i="23"/>
  <c r="DW34" i="23"/>
  <c r="EL34" i="23"/>
  <c r="FD34" i="23"/>
  <c r="CQ34" i="23"/>
  <c r="Z34" i="23"/>
  <c r="AP34" i="23"/>
  <c r="BJ34" i="23"/>
  <c r="BZ34" i="23"/>
  <c r="DI34" i="23"/>
  <c r="DX34" i="23"/>
  <c r="EM34" i="23"/>
  <c r="FE34" i="23"/>
  <c r="AA34" i="23"/>
  <c r="AQ34" i="23"/>
  <c r="BK34" i="23"/>
  <c r="CA34" i="23"/>
  <c r="CR34" i="23"/>
  <c r="DJ34" i="23"/>
  <c r="DY34" i="23"/>
  <c r="EN34" i="23"/>
  <c r="FF34" i="23"/>
  <c r="AB34" i="23"/>
  <c r="AV34" i="23"/>
  <c r="BL34" i="23"/>
  <c r="CB34" i="23"/>
  <c r="CV34" i="23"/>
  <c r="DK34" i="23"/>
  <c r="DZ34" i="23"/>
  <c r="ER34" i="23"/>
  <c r="FG34" i="23"/>
  <c r="AD34" i="23"/>
  <c r="AX34" i="23"/>
  <c r="BN34" i="23"/>
  <c r="CE34" i="23"/>
  <c r="CX34" i="23"/>
  <c r="DM34" i="23"/>
  <c r="EB34" i="23"/>
  <c r="AI34" i="23"/>
  <c r="BD34" i="23"/>
  <c r="CL34" i="23"/>
  <c r="DO34" i="23"/>
  <c r="ES34" i="23"/>
  <c r="AM34" i="23"/>
  <c r="BQ34" i="23"/>
  <c r="DV34" i="23"/>
  <c r="EW34" i="23"/>
  <c r="AJ34" i="23"/>
  <c r="BM34" i="23"/>
  <c r="CM34" i="23"/>
  <c r="DP34" i="23"/>
  <c r="ET34" i="23"/>
  <c r="CY34" i="23"/>
  <c r="AK34" i="23"/>
  <c r="BO34" i="23"/>
  <c r="CN34" i="23"/>
  <c r="DT34" i="23"/>
  <c r="EU34" i="23"/>
  <c r="AL34" i="23"/>
  <c r="BP34" i="23"/>
  <c r="CW34" i="23"/>
  <c r="DU34" i="23"/>
  <c r="EV34" i="23"/>
  <c r="AN34" i="23"/>
  <c r="BV34" i="23"/>
  <c r="CZ34" i="23"/>
  <c r="EA34" i="23"/>
  <c r="EX34" i="23"/>
  <c r="AW34" i="23"/>
  <c r="BW34" i="23"/>
  <c r="DA34" i="23"/>
  <c r="EF34" i="23"/>
  <c r="EY34" i="23"/>
  <c r="AY34" i="23"/>
  <c r="BX34" i="23"/>
  <c r="DB34" i="23"/>
  <c r="EG34" i="23"/>
  <c r="EZ34" i="23"/>
  <c r="BC34" i="23"/>
  <c r="EK34" i="23"/>
  <c r="V34" i="23"/>
  <c r="CC34" i="23"/>
  <c r="FI34" i="23"/>
  <c r="W34" i="23"/>
  <c r="AZ34" i="23"/>
  <c r="FH34" i="23"/>
  <c r="CI34" i="23"/>
  <c r="DD34" i="23"/>
  <c r="EI34" i="23"/>
  <c r="AC34" i="23"/>
  <c r="DN34" i="23"/>
  <c r="EH34" i="23"/>
  <c r="BB34" i="23"/>
  <c r="CJ34" i="23"/>
  <c r="CK34" i="23"/>
  <c r="DC34" i="23"/>
  <c r="BA34" i="23"/>
  <c r="X34" i="23"/>
  <c r="DL34" i="23"/>
  <c r="EJ34" i="23"/>
  <c r="AB37" i="23"/>
  <c r="AN37" i="23"/>
  <c r="AZ37" i="23"/>
  <c r="BL37" i="23"/>
  <c r="BX37" i="23"/>
  <c r="CJ37" i="23"/>
  <c r="CV37" i="23"/>
  <c r="DH37" i="23"/>
  <c r="DT37" i="23"/>
  <c r="EF37" i="23"/>
  <c r="ER37" i="23"/>
  <c r="FD37" i="23"/>
  <c r="X37" i="23"/>
  <c r="AK37" i="23"/>
  <c r="AX37" i="23"/>
  <c r="BK37" i="23"/>
  <c r="BY37" i="23"/>
  <c r="CL37" i="23"/>
  <c r="CY37" i="23"/>
  <c r="DL37" i="23"/>
  <c r="DY37" i="23"/>
  <c r="EL37" i="23"/>
  <c r="EY37" i="23"/>
  <c r="AL37" i="23"/>
  <c r="BM37" i="23"/>
  <c r="CM37" i="23"/>
  <c r="CZ37" i="23"/>
  <c r="DZ37" i="23"/>
  <c r="EM37" i="23"/>
  <c r="Y37" i="23"/>
  <c r="AY37" i="23"/>
  <c r="BZ37" i="23"/>
  <c r="DM37" i="23"/>
  <c r="EZ37" i="23"/>
  <c r="Z37" i="23"/>
  <c r="AM37" i="23"/>
  <c r="BA37" i="23"/>
  <c r="BN37" i="23"/>
  <c r="CA37" i="23"/>
  <c r="CN37" i="23"/>
  <c r="DA37" i="23"/>
  <c r="DN37" i="23"/>
  <c r="EA37" i="23"/>
  <c r="EN37" i="23"/>
  <c r="FA37" i="23"/>
  <c r="AP37" i="23"/>
  <c r="BF37" i="23"/>
  <c r="BV37" i="23"/>
  <c r="CP37" i="23"/>
  <c r="DF37" i="23"/>
  <c r="DW37" i="23"/>
  <c r="EP37" i="23"/>
  <c r="FG37" i="23"/>
  <c r="DX37" i="23"/>
  <c r="AD37" i="23"/>
  <c r="AT37" i="23"/>
  <c r="CD37" i="23"/>
  <c r="CT37" i="23"/>
  <c r="ED37" i="23"/>
  <c r="EU37" i="23"/>
  <c r="W37" i="23"/>
  <c r="AQ37" i="23"/>
  <c r="BG37" i="23"/>
  <c r="BW37" i="23"/>
  <c r="CQ37" i="23"/>
  <c r="DG37" i="23"/>
  <c r="EQ37" i="23"/>
  <c r="FH37" i="23"/>
  <c r="V37" i="23"/>
  <c r="DK37" i="23"/>
  <c r="AA37" i="23"/>
  <c r="AR37" i="23"/>
  <c r="BH37" i="23"/>
  <c r="CB37" i="23"/>
  <c r="CR37" i="23"/>
  <c r="DI37" i="23"/>
  <c r="EB37" i="23"/>
  <c r="ES37" i="23"/>
  <c r="FI37" i="23"/>
  <c r="BJ37" i="23"/>
  <c r="AC37" i="23"/>
  <c r="AS37" i="23"/>
  <c r="BI37" i="23"/>
  <c r="CC37" i="23"/>
  <c r="CS37" i="23"/>
  <c r="DJ37" i="23"/>
  <c r="EC37" i="23"/>
  <c r="ET37" i="23"/>
  <c r="AE37" i="23"/>
  <c r="AU37" i="23"/>
  <c r="BO37" i="23"/>
  <c r="CE37" i="23"/>
  <c r="CU37" i="23"/>
  <c r="DO37" i="23"/>
  <c r="EE37" i="23"/>
  <c r="EV37" i="23"/>
  <c r="AF37" i="23"/>
  <c r="AV37" i="23"/>
  <c r="BP37" i="23"/>
  <c r="CF37" i="23"/>
  <c r="CW37" i="23"/>
  <c r="DP37" i="23"/>
  <c r="EG37" i="23"/>
  <c r="EW37" i="23"/>
  <c r="AG37" i="23"/>
  <c r="AW37" i="23"/>
  <c r="BQ37" i="23"/>
  <c r="CG37" i="23"/>
  <c r="CX37" i="23"/>
  <c r="DQ37" i="23"/>
  <c r="EH37" i="23"/>
  <c r="EX37" i="23"/>
  <c r="BE37" i="23"/>
  <c r="DE37" i="23"/>
  <c r="FF37" i="23"/>
  <c r="BR37" i="23"/>
  <c r="DR37" i="23"/>
  <c r="BS37" i="23"/>
  <c r="DV37" i="23"/>
  <c r="AI37" i="23"/>
  <c r="CI37" i="23"/>
  <c r="EJ37" i="23"/>
  <c r="CO37" i="23"/>
  <c r="DC37" i="23"/>
  <c r="FE37" i="23"/>
  <c r="DS37" i="23"/>
  <c r="DB37" i="23"/>
  <c r="FC37" i="23"/>
  <c r="AO37" i="23"/>
  <c r="EO37" i="23"/>
  <c r="BB37" i="23"/>
  <c r="BD37" i="23"/>
  <c r="BT37" i="23"/>
  <c r="DU37" i="23"/>
  <c r="BU37" i="23"/>
  <c r="BC37" i="23"/>
  <c r="AH37" i="23"/>
  <c r="CH37" i="23"/>
  <c r="EI37" i="23"/>
  <c r="FB37" i="23"/>
  <c r="AJ37" i="23"/>
  <c r="CK37" i="23"/>
  <c r="EK37" i="23"/>
  <c r="DD37" i="23"/>
  <c r="AA36" i="23"/>
  <c r="AM36" i="23"/>
  <c r="AY36" i="23"/>
  <c r="BK36" i="23"/>
  <c r="BW36" i="23"/>
  <c r="CI36" i="23"/>
  <c r="CU36" i="23"/>
  <c r="DG36" i="23"/>
  <c r="DS36" i="23"/>
  <c r="EE36" i="23"/>
  <c r="EQ36" i="23"/>
  <c r="FC36" i="23"/>
  <c r="V36" i="23"/>
  <c r="AB36" i="23"/>
  <c r="AN36" i="23"/>
  <c r="AZ36" i="23"/>
  <c r="BL36" i="23"/>
  <c r="AG36" i="23"/>
  <c r="AU36" i="23"/>
  <c r="BI36" i="23"/>
  <c r="BX36" i="23"/>
  <c r="CK36" i="23"/>
  <c r="CX36" i="23"/>
  <c r="DK36" i="23"/>
  <c r="DX36" i="23"/>
  <c r="EK36" i="23"/>
  <c r="EX36" i="23"/>
  <c r="AH36" i="23"/>
  <c r="BJ36" i="23"/>
  <c r="BY36" i="23"/>
  <c r="CY36" i="23"/>
  <c r="DY36" i="23"/>
  <c r="EY36" i="23"/>
  <c r="AV36" i="23"/>
  <c r="CL36" i="23"/>
  <c r="DL36" i="23"/>
  <c r="EL36" i="23"/>
  <c r="AI36" i="23"/>
  <c r="AW36" i="23"/>
  <c r="BM36" i="23"/>
  <c r="BZ36" i="23"/>
  <c r="CM36" i="23"/>
  <c r="CZ36" i="23"/>
  <c r="DM36" i="23"/>
  <c r="DZ36" i="23"/>
  <c r="EM36" i="23"/>
  <c r="EZ36" i="23"/>
  <c r="W36" i="23"/>
  <c r="AP36" i="23"/>
  <c r="BG36" i="23"/>
  <c r="CB36" i="23"/>
  <c r="CR36" i="23"/>
  <c r="DI36" i="23"/>
  <c r="EB36" i="23"/>
  <c r="ES36" i="23"/>
  <c r="FI36" i="23"/>
  <c r="AT36" i="23"/>
  <c r="CF36" i="23"/>
  <c r="CW36" i="23"/>
  <c r="DP36" i="23"/>
  <c r="EG36" i="23"/>
  <c r="EW36" i="23"/>
  <c r="X36" i="23"/>
  <c r="AQ36" i="23"/>
  <c r="BH36" i="23"/>
  <c r="CC36" i="23"/>
  <c r="CS36" i="23"/>
  <c r="DJ36" i="23"/>
  <c r="EC36" i="23"/>
  <c r="ET36" i="23"/>
  <c r="BP36" i="23"/>
  <c r="Y36" i="23"/>
  <c r="AR36" i="23"/>
  <c r="BN36" i="23"/>
  <c r="CD36" i="23"/>
  <c r="CT36" i="23"/>
  <c r="DN36" i="23"/>
  <c r="ED36" i="23"/>
  <c r="EU36" i="23"/>
  <c r="AC36" i="23"/>
  <c r="Z36" i="23"/>
  <c r="AS36" i="23"/>
  <c r="BO36" i="23"/>
  <c r="CE36" i="23"/>
  <c r="CV36" i="23"/>
  <c r="DO36" i="23"/>
  <c r="EF36" i="23"/>
  <c r="EV36" i="23"/>
  <c r="AD36" i="23"/>
  <c r="AX36" i="23"/>
  <c r="BQ36" i="23"/>
  <c r="CG36" i="23"/>
  <c r="DA36" i="23"/>
  <c r="DQ36" i="23"/>
  <c r="EH36" i="23"/>
  <c r="FA36" i="23"/>
  <c r="EI36" i="23"/>
  <c r="AE36" i="23"/>
  <c r="BA36" i="23"/>
  <c r="BR36" i="23"/>
  <c r="CH36" i="23"/>
  <c r="DB36" i="23"/>
  <c r="DR36" i="23"/>
  <c r="FB36" i="23"/>
  <c r="AF36" i="23"/>
  <c r="BB36" i="23"/>
  <c r="BS36" i="23"/>
  <c r="CJ36" i="23"/>
  <c r="DC36" i="23"/>
  <c r="DT36" i="23"/>
  <c r="EJ36" i="23"/>
  <c r="FD36" i="23"/>
  <c r="AO36" i="23"/>
  <c r="CQ36" i="23"/>
  <c r="ER36" i="23"/>
  <c r="BC36" i="23"/>
  <c r="FE36" i="23"/>
  <c r="BD36" i="23"/>
  <c r="FF36" i="23"/>
  <c r="BU36" i="23"/>
  <c r="DV36" i="23"/>
  <c r="EN36" i="23"/>
  <c r="CP36" i="23"/>
  <c r="DD36" i="23"/>
  <c r="DE36" i="23"/>
  <c r="FH36" i="23"/>
  <c r="CA36" i="23"/>
  <c r="AK36" i="23"/>
  <c r="AL36" i="23"/>
  <c r="EA36" i="23"/>
  <c r="AJ36" i="23"/>
  <c r="CN36" i="23"/>
  <c r="CO36" i="23"/>
  <c r="EP36" i="23"/>
  <c r="BE36" i="23"/>
  <c r="DF36" i="23"/>
  <c r="FG36" i="23"/>
  <c r="BF36" i="23"/>
  <c r="DH36" i="23"/>
  <c r="BT36" i="23"/>
  <c r="DU36" i="23"/>
  <c r="EO36" i="23"/>
  <c r="BV36" i="23"/>
  <c r="DW36" i="23"/>
  <c r="AF32" i="23"/>
  <c r="AR32" i="23"/>
  <c r="BD32" i="23"/>
  <c r="BP32" i="23"/>
  <c r="CB32" i="23"/>
  <c r="CN32" i="23"/>
  <c r="CZ32" i="23"/>
  <c r="DL32" i="23"/>
  <c r="DX32" i="23"/>
  <c r="EJ32" i="23"/>
  <c r="EV32" i="23"/>
  <c r="FH32" i="23"/>
  <c r="AG32" i="23"/>
  <c r="AS32" i="23"/>
  <c r="BE32" i="23"/>
  <c r="BQ32" i="23"/>
  <c r="CC32" i="23"/>
  <c r="CO32" i="23"/>
  <c r="DA32" i="23"/>
  <c r="DM32" i="23"/>
  <c r="DY32" i="23"/>
  <c r="EK32" i="23"/>
  <c r="EW32" i="23"/>
  <c r="FI32" i="23"/>
  <c r="AH32" i="23"/>
  <c r="AT32" i="23"/>
  <c r="BF32" i="23"/>
  <c r="BR32" i="23"/>
  <c r="CD32" i="23"/>
  <c r="W32" i="23"/>
  <c r="AL32" i="23"/>
  <c r="BA32" i="23"/>
  <c r="BS32" i="23"/>
  <c r="CH32" i="23"/>
  <c r="CV32" i="23"/>
  <c r="DJ32" i="23"/>
  <c r="DZ32" i="23"/>
  <c r="EN32" i="23"/>
  <c r="FB32" i="23"/>
  <c r="X32" i="23"/>
  <c r="AM32" i="23"/>
  <c r="BB32" i="23"/>
  <c r="BT32" i="23"/>
  <c r="CI32" i="23"/>
  <c r="CW32" i="23"/>
  <c r="DK32" i="23"/>
  <c r="EA32" i="23"/>
  <c r="EO32" i="23"/>
  <c r="FC32" i="23"/>
  <c r="Y32" i="23"/>
  <c r="AN32" i="23"/>
  <c r="BC32" i="23"/>
  <c r="BU32" i="23"/>
  <c r="CJ32" i="23"/>
  <c r="CX32" i="23"/>
  <c r="DN32" i="23"/>
  <c r="EB32" i="23"/>
  <c r="EP32" i="23"/>
  <c r="FD32" i="23"/>
  <c r="Z32" i="23"/>
  <c r="AO32" i="23"/>
  <c r="AB32" i="23"/>
  <c r="AX32" i="23"/>
  <c r="BV32" i="23"/>
  <c r="CP32" i="23"/>
  <c r="DG32" i="23"/>
  <c r="EC32" i="23"/>
  <c r="ET32" i="23"/>
  <c r="V32" i="23"/>
  <c r="AC32" i="23"/>
  <c r="AY32" i="23"/>
  <c r="BW32" i="23"/>
  <c r="CQ32" i="23"/>
  <c r="DH32" i="23"/>
  <c r="ED32" i="23"/>
  <c r="EU32" i="23"/>
  <c r="AD32" i="23"/>
  <c r="AZ32" i="23"/>
  <c r="BX32" i="23"/>
  <c r="CR32" i="23"/>
  <c r="DI32" i="23"/>
  <c r="EE32" i="23"/>
  <c r="EX32" i="23"/>
  <c r="AE32" i="23"/>
  <c r="BG32" i="23"/>
  <c r="BY32" i="23"/>
  <c r="CS32" i="23"/>
  <c r="DO32" i="23"/>
  <c r="EF32" i="23"/>
  <c r="EY32" i="23"/>
  <c r="AJ32" i="23"/>
  <c r="BI32" i="23"/>
  <c r="CA32" i="23"/>
  <c r="CU32" i="23"/>
  <c r="DQ32" i="23"/>
  <c r="EH32" i="23"/>
  <c r="FA32" i="23"/>
  <c r="AP32" i="23"/>
  <c r="BK32" i="23"/>
  <c r="CF32" i="23"/>
  <c r="DB32" i="23"/>
  <c r="DS32" i="23"/>
  <c r="EL32" i="23"/>
  <c r="FF32" i="23"/>
  <c r="AQ32" i="23"/>
  <c r="CG32" i="23"/>
  <c r="DT32" i="23"/>
  <c r="FG32" i="23"/>
  <c r="BH32" i="23"/>
  <c r="EG32" i="23"/>
  <c r="AU32" i="23"/>
  <c r="CK32" i="23"/>
  <c r="DU32" i="23"/>
  <c r="CT32" i="23"/>
  <c r="AV32" i="23"/>
  <c r="CL32" i="23"/>
  <c r="DV32" i="23"/>
  <c r="AW32" i="23"/>
  <c r="CM32" i="23"/>
  <c r="DW32" i="23"/>
  <c r="BJ32" i="23"/>
  <c r="CY32" i="23"/>
  <c r="EI32" i="23"/>
  <c r="BL32" i="23"/>
  <c r="DC32" i="23"/>
  <c r="EM32" i="23"/>
  <c r="BM32" i="23"/>
  <c r="DD32" i="23"/>
  <c r="EQ32" i="23"/>
  <c r="BN32" i="23"/>
  <c r="DE32" i="23"/>
  <c r="ER32" i="23"/>
  <c r="ES32" i="23"/>
  <c r="BO32" i="23"/>
  <c r="DR32" i="23"/>
  <c r="EZ32" i="23"/>
  <c r="FE32" i="23"/>
  <c r="DP32" i="23"/>
  <c r="CE32" i="23"/>
  <c r="DF32" i="23"/>
  <c r="AA32" i="23"/>
  <c r="AI32" i="23"/>
  <c r="AK32" i="23"/>
  <c r="BZ32" i="23"/>
  <c r="AD30" i="23"/>
  <c r="AP30" i="23"/>
  <c r="BB30" i="23"/>
  <c r="BN30" i="23"/>
  <c r="BZ30" i="23"/>
  <c r="CL30" i="23"/>
  <c r="CX30" i="23"/>
  <c r="DJ30" i="23"/>
  <c r="DV30" i="23"/>
  <c r="EH30" i="23"/>
  <c r="ET30" i="23"/>
  <c r="FF30" i="23"/>
  <c r="AE30" i="23"/>
  <c r="AQ30" i="23"/>
  <c r="BC30" i="23"/>
  <c r="BO30" i="23"/>
  <c r="CA30" i="23"/>
  <c r="CM30" i="23"/>
  <c r="CY30" i="23"/>
  <c r="DK30" i="23"/>
  <c r="DW30" i="23"/>
  <c r="EI30" i="23"/>
  <c r="EU30" i="23"/>
  <c r="FG30" i="23"/>
  <c r="AF30" i="23"/>
  <c r="AR30" i="23"/>
  <c r="BD30" i="23"/>
  <c r="BP30" i="23"/>
  <c r="CB30" i="23"/>
  <c r="CN30" i="23"/>
  <c r="CZ30" i="23"/>
  <c r="DL30" i="23"/>
  <c r="DX30" i="23"/>
  <c r="EJ30" i="23"/>
  <c r="EV30" i="23"/>
  <c r="FH30" i="23"/>
  <c r="AG30" i="23"/>
  <c r="AS30" i="23"/>
  <c r="BE30" i="23"/>
  <c r="AH30" i="23"/>
  <c r="AX30" i="23"/>
  <c r="BQ30" i="23"/>
  <c r="CF30" i="23"/>
  <c r="CU30" i="23"/>
  <c r="DM30" i="23"/>
  <c r="EB30" i="23"/>
  <c r="EQ30" i="23"/>
  <c r="FI30" i="23"/>
  <c r="AI30" i="23"/>
  <c r="AY30" i="23"/>
  <c r="BR30" i="23"/>
  <c r="CG30" i="23"/>
  <c r="CV30" i="23"/>
  <c r="DN30" i="23"/>
  <c r="EC30" i="23"/>
  <c r="ER30" i="23"/>
  <c r="AJ30" i="23"/>
  <c r="AZ30" i="23"/>
  <c r="BS30" i="23"/>
  <c r="CH30" i="23"/>
  <c r="CW30" i="23"/>
  <c r="DO30" i="23"/>
  <c r="ED30" i="23"/>
  <c r="ES30" i="23"/>
  <c r="AK30" i="23"/>
  <c r="BA30" i="23"/>
  <c r="BT30" i="23"/>
  <c r="CI30" i="23"/>
  <c r="DA30" i="23"/>
  <c r="DP30" i="23"/>
  <c r="EE30" i="23"/>
  <c r="EW30" i="23"/>
  <c r="W30" i="23"/>
  <c r="AM30" i="23"/>
  <c r="BG30" i="23"/>
  <c r="BV30" i="23"/>
  <c r="CK30" i="23"/>
  <c r="DC30" i="23"/>
  <c r="DR30" i="23"/>
  <c r="EG30" i="23"/>
  <c r="EY30" i="23"/>
  <c r="AA30" i="23"/>
  <c r="BI30" i="23"/>
  <c r="CJ30" i="23"/>
  <c r="DH30" i="23"/>
  <c r="EM30" i="23"/>
  <c r="AB30" i="23"/>
  <c r="BJ30" i="23"/>
  <c r="CO30" i="23"/>
  <c r="DI30" i="23"/>
  <c r="EN30" i="23"/>
  <c r="AC30" i="23"/>
  <c r="BK30" i="23"/>
  <c r="CP30" i="23"/>
  <c r="DQ30" i="23"/>
  <c r="EO30" i="23"/>
  <c r="AL30" i="23"/>
  <c r="BL30" i="23"/>
  <c r="CQ30" i="23"/>
  <c r="DS30" i="23"/>
  <c r="EP30" i="23"/>
  <c r="AO30" i="23"/>
  <c r="BU30" i="23"/>
  <c r="CS30" i="23"/>
  <c r="DU30" i="23"/>
  <c r="EZ30" i="23"/>
  <c r="AU30" i="23"/>
  <c r="BX30" i="23"/>
  <c r="DB30" i="23"/>
  <c r="DZ30" i="23"/>
  <c r="FB30" i="23"/>
  <c r="BY30" i="23"/>
  <c r="EA30" i="23"/>
  <c r="AN30" i="23"/>
  <c r="CR30" i="23"/>
  <c r="EX30" i="23"/>
  <c r="X30" i="23"/>
  <c r="CC30" i="23"/>
  <c r="EF30" i="23"/>
  <c r="Y30" i="23"/>
  <c r="CD30" i="23"/>
  <c r="EK30" i="23"/>
  <c r="Z30" i="23"/>
  <c r="CE30" i="23"/>
  <c r="EL30" i="23"/>
  <c r="AT30" i="23"/>
  <c r="CT30" i="23"/>
  <c r="FA30" i="23"/>
  <c r="AV30" i="23"/>
  <c r="DD30" i="23"/>
  <c r="FC30" i="23"/>
  <c r="AW30" i="23"/>
  <c r="DE30" i="23"/>
  <c r="FD30" i="23"/>
  <c r="DF30" i="23"/>
  <c r="FE30" i="23"/>
  <c r="BM30" i="23"/>
  <c r="BF30" i="23"/>
  <c r="V30" i="23"/>
  <c r="BW30" i="23"/>
  <c r="DG30" i="23"/>
  <c r="BH30" i="23"/>
  <c r="DY30" i="23"/>
  <c r="DT30" i="23"/>
  <c r="BT40" i="23" l="1"/>
  <c r="ES40" i="23"/>
  <c r="BI40" i="23"/>
  <c r="DG40" i="23"/>
  <c r="CT40" i="23"/>
  <c r="CO40" i="23"/>
  <c r="FE40" i="23"/>
  <c r="FB40" i="23"/>
  <c r="CR40" i="23"/>
  <c r="DR40" i="23"/>
  <c r="EG40" i="23"/>
  <c r="T29" i="23"/>
  <c r="Z40" i="23"/>
  <c r="FG40" i="23"/>
  <c r="DO40" i="23"/>
  <c r="EL40" i="23"/>
  <c r="ET40" i="23"/>
  <c r="BH40" i="23"/>
  <c r="EH40" i="23"/>
  <c r="Y40" i="23"/>
  <c r="DB40" i="23"/>
  <c r="DV40" i="23"/>
  <c r="EP40" i="23"/>
  <c r="FC40" i="23"/>
  <c r="DK40" i="23"/>
  <c r="T30" i="23"/>
  <c r="BW40" i="23"/>
  <c r="BR40" i="23"/>
  <c r="CY40" i="23"/>
  <c r="AS40" i="23"/>
  <c r="DP40" i="23"/>
  <c r="CJ40" i="23"/>
  <c r="T34" i="23"/>
  <c r="EX40" i="23"/>
  <c r="V40" i="23"/>
  <c r="T28" i="23"/>
  <c r="DM40" i="23"/>
  <c r="EC40" i="23"/>
  <c r="AL40" i="23"/>
  <c r="DC40" i="23"/>
  <c r="AH40" i="23"/>
  <c r="CZ40" i="23"/>
  <c r="CA40" i="23"/>
  <c r="BZ40" i="23"/>
  <c r="BY40" i="23"/>
  <c r="BX40" i="23"/>
  <c r="T35" i="23"/>
  <c r="DF40" i="23"/>
  <c r="FF40" i="23"/>
  <c r="EV40" i="23"/>
  <c r="BQ40" i="23"/>
  <c r="AU40" i="23"/>
  <c r="EI40" i="23"/>
  <c r="T37" i="23"/>
  <c r="EE40" i="23"/>
  <c r="DW40" i="23"/>
  <c r="EA40" i="23"/>
  <c r="DH40" i="23"/>
  <c r="BG40" i="23"/>
  <c r="CV40" i="23"/>
  <c r="BK40" i="23"/>
  <c r="CL40" i="23"/>
  <c r="CQ40" i="23"/>
  <c r="DZ40" i="23"/>
  <c r="CE40" i="23"/>
  <c r="CU40" i="23"/>
  <c r="FI40" i="23"/>
  <c r="CI40" i="23"/>
  <c r="FA40" i="23"/>
  <c r="CF40" i="23"/>
  <c r="BO40" i="23"/>
  <c r="BN40" i="23"/>
  <c r="BM40" i="23"/>
  <c r="BL40" i="23"/>
  <c r="CG40" i="23"/>
  <c r="ER40" i="23"/>
  <c r="AW40" i="23"/>
  <c r="AK40" i="23"/>
  <c r="DT40" i="23"/>
  <c r="DN40" i="23"/>
  <c r="DJ40" i="23"/>
  <c r="EY40" i="23"/>
  <c r="EJ40" i="23"/>
  <c r="EQ40" i="23"/>
  <c r="CM40" i="23"/>
  <c r="AA40" i="23"/>
  <c r="BJ40" i="23"/>
  <c r="BF40" i="23"/>
  <c r="BV40" i="23"/>
  <c r="EO40" i="23"/>
  <c r="BS40" i="23"/>
  <c r="EK40" i="23"/>
  <c r="BP40" i="23"/>
  <c r="BC40" i="23"/>
  <c r="BB40" i="23"/>
  <c r="BA40" i="23"/>
  <c r="AZ40" i="23"/>
  <c r="T33" i="23"/>
  <c r="FD40" i="23"/>
  <c r="CC40" i="23"/>
  <c r="T31" i="23"/>
  <c r="AM40" i="23"/>
  <c r="EF40" i="23"/>
  <c r="FH40" i="23"/>
  <c r="DU40" i="23"/>
  <c r="AT40" i="23"/>
  <c r="EZ40" i="23"/>
  <c r="CS40" i="23"/>
  <c r="CX40" i="23"/>
  <c r="DL40" i="23"/>
  <c r="AX40" i="23"/>
  <c r="EW40" i="23"/>
  <c r="CB40" i="23"/>
  <c r="X40" i="23"/>
  <c r="AR40" i="23"/>
  <c r="DY40" i="23"/>
  <c r="AY40" i="23"/>
  <c r="DQ40" i="23"/>
  <c r="AV40" i="23"/>
  <c r="AQ40" i="23"/>
  <c r="AP40" i="23"/>
  <c r="AO40" i="23"/>
  <c r="AN40" i="23"/>
  <c r="T38" i="23"/>
  <c r="AJ40" i="23"/>
  <c r="BU40" i="23"/>
  <c r="EU40" i="23"/>
  <c r="CN40" i="23"/>
  <c r="BE40" i="23"/>
  <c r="T32" i="23"/>
  <c r="BD40" i="23"/>
  <c r="ED40" i="23"/>
  <c r="AG40" i="23"/>
  <c r="DD40" i="23"/>
  <c r="CH40" i="23"/>
  <c r="DI40" i="23"/>
  <c r="CD40" i="23"/>
  <c r="EM40" i="23"/>
  <c r="CW40" i="23"/>
  <c r="W40" i="23"/>
  <c r="DS40" i="23"/>
  <c r="CK40" i="23"/>
  <c r="T36" i="23"/>
  <c r="CP40" i="23"/>
  <c r="DX40" i="23"/>
  <c r="EN40" i="23"/>
  <c r="EB40" i="23"/>
  <c r="DE40" i="23"/>
  <c r="AI40" i="23"/>
  <c r="DA40" i="23"/>
  <c r="AF40" i="23"/>
  <c r="AE40" i="23"/>
  <c r="AD40" i="23"/>
  <c r="AC40" i="23"/>
  <c r="AB40" i="23"/>
  <c r="T40" i="23" l="1"/>
  <c r="V50" i="23"/>
  <c r="V51" i="23" s="1"/>
  <c r="W49" i="23" s="1"/>
  <c r="W50" i="23" s="1"/>
  <c r="V53" i="23" l="1"/>
  <c r="V57" i="23" s="1"/>
  <c r="V81" i="23" s="1"/>
  <c r="V82" i="23" s="1"/>
  <c r="V83" i="23" s="1"/>
  <c r="W53" i="23"/>
  <c r="W51" i="23"/>
  <c r="X49" i="23" s="1"/>
  <c r="V60" i="23" l="1"/>
  <c r="V64" i="23" s="1"/>
  <c r="V58" i="23"/>
  <c r="W56" i="23" s="1"/>
  <c r="W57" i="23" s="1"/>
  <c r="W58" i="23" s="1"/>
  <c r="X56" i="23" s="1"/>
  <c r="X50" i="23"/>
  <c r="V84" i="23"/>
  <c r="V73" i="23" l="1"/>
  <c r="V74" i="23" s="1"/>
  <c r="V65" i="23"/>
  <c r="W63" i="23" s="1"/>
  <c r="W81" i="23"/>
  <c r="X53" i="23"/>
  <c r="V89" i="23"/>
  <c r="V67" i="23"/>
  <c r="W60" i="23"/>
  <c r="V85" i="23"/>
  <c r="W80" i="23" s="1"/>
  <c r="W82" i="23" s="1"/>
  <c r="W83" i="23" s="1"/>
  <c r="X51" i="23"/>
  <c r="Y49" i="23" s="1"/>
  <c r="V92" i="23" l="1"/>
  <c r="V75" i="23"/>
  <c r="V76" i="23"/>
  <c r="W84" i="23"/>
  <c r="Y50" i="23"/>
  <c r="X57" i="23"/>
  <c r="W64" i="23"/>
  <c r="W65" i="23" s="1"/>
  <c r="X63" i="23" s="1"/>
  <c r="V77" i="23" l="1"/>
  <c r="W72" i="23" s="1"/>
  <c r="W74" i="23" s="1"/>
  <c r="W75" i="23" s="1"/>
  <c r="W89" i="23"/>
  <c r="W73" i="23"/>
  <c r="Y53" i="23"/>
  <c r="Y51" i="23"/>
  <c r="Z49" i="23" s="1"/>
  <c r="W67" i="23"/>
  <c r="X81" i="23"/>
  <c r="X58" i="23"/>
  <c r="Y56" i="23" s="1"/>
  <c r="W85" i="23"/>
  <c r="X80" i="23" s="1"/>
  <c r="X82" i="23" s="1"/>
  <c r="X83" i="23" s="1"/>
  <c r="V88" i="23"/>
  <c r="X60" i="23"/>
  <c r="W92" i="23" l="1"/>
  <c r="W76" i="23"/>
  <c r="W88" i="23" s="1"/>
  <c r="W90" i="23" s="1"/>
  <c r="Z50" i="23"/>
  <c r="X84" i="23"/>
  <c r="X85" i="23" s="1"/>
  <c r="Y80" i="23" s="1"/>
  <c r="Y82" i="23" s="1"/>
  <c r="Y83" i="23" s="1"/>
  <c r="Y57" i="23"/>
  <c r="V90" i="23"/>
  <c r="X64" i="23"/>
  <c r="X67" i="23" s="1"/>
  <c r="W77" i="23" l="1"/>
  <c r="X72" i="23" s="1"/>
  <c r="X74" i="23" s="1"/>
  <c r="Y81" i="23"/>
  <c r="Y84" i="23" s="1"/>
  <c r="Y89" i="23" s="1"/>
  <c r="Y58" i="23"/>
  <c r="Z56" i="23" s="1"/>
  <c r="X73" i="23"/>
  <c r="X65" i="23"/>
  <c r="Y63" i="23" s="1"/>
  <c r="Z53" i="23"/>
  <c r="X89" i="23"/>
  <c r="Y60" i="23"/>
  <c r="Z51" i="23"/>
  <c r="AA49" i="23" s="1"/>
  <c r="X75" i="23" l="1"/>
  <c r="X92" i="23"/>
  <c r="X76" i="23"/>
  <c r="Y85" i="23"/>
  <c r="Z80" i="23" s="1"/>
  <c r="Z82" i="23" s="1"/>
  <c r="Z83" i="23" s="1"/>
  <c r="AA50" i="23"/>
  <c r="AA53" i="23" s="1"/>
  <c r="Y64" i="23"/>
  <c r="Y67" i="23" s="1"/>
  <c r="Z57" i="23"/>
  <c r="X77" i="23" l="1"/>
  <c r="Y72" i="23" s="1"/>
  <c r="Y74" i="23" s="1"/>
  <c r="Y75" i="23" s="1"/>
  <c r="Z81" i="23"/>
  <c r="Z58" i="23"/>
  <c r="AA56" i="23" s="1"/>
  <c r="Y73" i="23"/>
  <c r="Y65" i="23"/>
  <c r="Z63" i="23" s="1"/>
  <c r="AA51" i="23"/>
  <c r="AB49" i="23" s="1"/>
  <c r="Z60" i="23"/>
  <c r="X88" i="23"/>
  <c r="Y92" i="23" l="1"/>
  <c r="Y76" i="23"/>
  <c r="Y77" i="23" s="1"/>
  <c r="Z72" i="23" s="1"/>
  <c r="Z74" i="23" s="1"/>
  <c r="Z64" i="23"/>
  <c r="Z84" i="23"/>
  <c r="Z85" i="23" s="1"/>
  <c r="AA80" i="23" s="1"/>
  <c r="AA82" i="23" s="1"/>
  <c r="AA83" i="23" s="1"/>
  <c r="AA57" i="23"/>
  <c r="AA58" i="23" s="1"/>
  <c r="AB56" i="23" s="1"/>
  <c r="X90" i="23"/>
  <c r="AB50" i="23"/>
  <c r="AB53" i="23" s="1"/>
  <c r="Z75" i="23" l="1"/>
  <c r="Z92" i="23"/>
  <c r="AA81" i="23"/>
  <c r="AA84" i="23" s="1"/>
  <c r="AA89" i="23" s="1"/>
  <c r="AA60" i="23"/>
  <c r="Y88" i="23"/>
  <c r="Z89" i="23"/>
  <c r="Z73" i="23"/>
  <c r="AB57" i="23"/>
  <c r="AB81" i="23" s="1"/>
  <c r="AB51" i="23"/>
  <c r="AC49" i="23" s="1"/>
  <c r="Z67" i="23"/>
  <c r="Z65" i="23"/>
  <c r="AA63" i="23" s="1"/>
  <c r="Z76" i="23" l="1"/>
  <c r="Z88" i="23" s="1"/>
  <c r="Z90" i="23" s="1"/>
  <c r="AA64" i="23"/>
  <c r="AA73" i="23" s="1"/>
  <c r="AC50" i="23"/>
  <c r="AC53" i="23" s="1"/>
  <c r="Y90" i="23"/>
  <c r="AB60" i="23"/>
  <c r="AA85" i="23"/>
  <c r="AB80" i="23" s="1"/>
  <c r="AB82" i="23" s="1"/>
  <c r="AB83" i="23" s="1"/>
  <c r="AB58" i="23"/>
  <c r="AC56" i="23" s="1"/>
  <c r="Z77" i="23" l="1"/>
  <c r="AA72" i="23" s="1"/>
  <c r="AA74" i="23" s="1"/>
  <c r="AA67" i="23"/>
  <c r="AC51" i="23"/>
  <c r="AD49" i="23" s="1"/>
  <c r="AC57" i="23"/>
  <c r="AC81" i="23" s="1"/>
  <c r="AB84" i="23"/>
  <c r="AB85" i="23" s="1"/>
  <c r="AC80" i="23" s="1"/>
  <c r="AC82" i="23" s="1"/>
  <c r="AC83" i="23" s="1"/>
  <c r="AA65" i="23"/>
  <c r="AB63" i="23" s="1"/>
  <c r="AA75" i="23" l="1"/>
  <c r="AA92" i="23"/>
  <c r="AA76" i="23"/>
  <c r="AB64" i="23"/>
  <c r="AB65" i="23" s="1"/>
  <c r="AC63" i="23" s="1"/>
  <c r="AC58" i="23"/>
  <c r="AD56" i="23" s="1"/>
  <c r="AC84" i="23"/>
  <c r="AC89" i="23" s="1"/>
  <c r="AB89" i="23"/>
  <c r="AD50" i="23"/>
  <c r="AD53" i="23" s="1"/>
  <c r="AC60" i="23"/>
  <c r="AA77" i="23" l="1"/>
  <c r="AB72" i="23" s="1"/>
  <c r="AB74" i="23" s="1"/>
  <c r="AB75" i="23" s="1"/>
  <c r="AA88" i="23"/>
  <c r="AA90" i="23" s="1"/>
  <c r="AC64" i="23"/>
  <c r="AC73" i="23" s="1"/>
  <c r="AD57" i="23"/>
  <c r="AD81" i="23" s="1"/>
  <c r="AC85" i="23"/>
  <c r="AD80" i="23" s="1"/>
  <c r="AD82" i="23" s="1"/>
  <c r="AD83" i="23" s="1"/>
  <c r="AD51" i="23"/>
  <c r="AE49" i="23" s="1"/>
  <c r="AB73" i="23"/>
  <c r="AB67" i="23"/>
  <c r="AB92" i="23" l="1"/>
  <c r="AB76" i="23"/>
  <c r="AB77" i="23" s="1"/>
  <c r="AC72" i="23" s="1"/>
  <c r="AC74" i="23" s="1"/>
  <c r="AC65" i="23"/>
  <c r="AD63" i="23" s="1"/>
  <c r="AC67" i="23"/>
  <c r="AE50" i="23"/>
  <c r="AE53" i="23" s="1"/>
  <c r="AD84" i="23"/>
  <c r="AD89" i="23" s="1"/>
  <c r="AD60" i="23"/>
  <c r="AD58" i="23"/>
  <c r="AE56" i="23" s="1"/>
  <c r="AC75" i="23" l="1"/>
  <c r="AC92" i="23"/>
  <c r="AC76" i="23"/>
  <c r="AC77" i="23" s="1"/>
  <c r="AD72" i="23" s="1"/>
  <c r="AD74" i="23" s="1"/>
  <c r="AD64" i="23"/>
  <c r="AD73" i="23" s="1"/>
  <c r="AD85" i="23"/>
  <c r="AE80" i="23" s="1"/>
  <c r="AE82" i="23" s="1"/>
  <c r="AE83" i="23" s="1"/>
  <c r="AE57" i="23"/>
  <c r="AE81" i="23" s="1"/>
  <c r="AB88" i="23"/>
  <c r="AE51" i="23"/>
  <c r="AF49" i="23" s="1"/>
  <c r="AC88" i="23" l="1"/>
  <c r="AC90" i="23" s="1"/>
  <c r="AD92" i="23"/>
  <c r="AD75" i="23"/>
  <c r="AD76" i="23"/>
  <c r="AD67" i="23"/>
  <c r="AE60" i="23"/>
  <c r="AD65" i="23"/>
  <c r="AE63" i="23" s="1"/>
  <c r="AE64" i="23" s="1"/>
  <c r="AB90" i="23"/>
  <c r="AF50" i="23"/>
  <c r="AF53" i="23" s="1"/>
  <c r="AE58" i="23"/>
  <c r="AF56" i="23" s="1"/>
  <c r="AE84" i="23"/>
  <c r="AE89" i="23" s="1"/>
  <c r="AD77" i="23" l="1"/>
  <c r="AE72" i="23" s="1"/>
  <c r="AE74" i="23" s="1"/>
  <c r="AE75" i="23" s="1"/>
  <c r="AD88" i="23"/>
  <c r="AD90" i="23" s="1"/>
  <c r="AE73" i="23"/>
  <c r="AE65" i="23"/>
  <c r="AF63" i="23" s="1"/>
  <c r="AF57" i="23"/>
  <c r="AF81" i="23" s="1"/>
  <c r="AF51" i="23"/>
  <c r="AG49" i="23" s="1"/>
  <c r="AE67" i="23"/>
  <c r="AE85" i="23"/>
  <c r="AF80" i="23" s="1"/>
  <c r="AF82" i="23" s="1"/>
  <c r="AF83" i="23" s="1"/>
  <c r="AE92" i="23" l="1"/>
  <c r="AE76" i="23"/>
  <c r="AE88" i="23" s="1"/>
  <c r="AE90" i="23" s="1"/>
  <c r="AF84" i="23"/>
  <c r="AF89" i="23" s="1"/>
  <c r="AG50" i="23"/>
  <c r="AG53" i="23" s="1"/>
  <c r="AF58" i="23"/>
  <c r="AG56" i="23" s="1"/>
  <c r="AF60" i="23"/>
  <c r="AF64" i="23" s="1"/>
  <c r="AE77" i="23" l="1"/>
  <c r="AF72" i="23" s="1"/>
  <c r="AF74" i="23" s="1"/>
  <c r="AF85" i="23"/>
  <c r="AG80" i="23" s="1"/>
  <c r="AG82" i="23" s="1"/>
  <c r="AG83" i="23" s="1"/>
  <c r="AF73" i="23"/>
  <c r="AF65" i="23"/>
  <c r="AG63" i="23" s="1"/>
  <c r="AG57" i="23"/>
  <c r="AG81" i="23" s="1"/>
  <c r="AF67" i="23"/>
  <c r="AG51" i="23"/>
  <c r="AH49" i="23" s="1"/>
  <c r="P119" i="13" s="1"/>
  <c r="AF76" i="23" l="1"/>
  <c r="AF88" i="23" s="1"/>
  <c r="AF90" i="23" s="1"/>
  <c r="AF75" i="23"/>
  <c r="AF92" i="23"/>
  <c r="AG84" i="23"/>
  <c r="AG89" i="23" s="1"/>
  <c r="AG60" i="23"/>
  <c r="AG64" i="23" s="1"/>
  <c r="AG73" i="23" s="1"/>
  <c r="AG58" i="23"/>
  <c r="AH56" i="23" s="1"/>
  <c r="P126" i="13" s="1"/>
  <c r="AH50" i="23"/>
  <c r="AH53" i="23" s="1"/>
  <c r="AF77" i="23" l="1"/>
  <c r="AG72" i="23" s="1"/>
  <c r="AG74" i="23" s="1"/>
  <c r="AG75" i="23" s="1"/>
  <c r="AG85" i="23"/>
  <c r="O155" i="13" s="1"/>
  <c r="H50" i="15" s="1"/>
  <c r="AH57" i="23"/>
  <c r="AH60" i="23" s="1"/>
  <c r="AG65" i="23"/>
  <c r="AH63" i="23" s="1"/>
  <c r="AG67" i="23"/>
  <c r="AH51" i="23"/>
  <c r="AI49" i="23" s="1"/>
  <c r="AH58" i="23" l="1"/>
  <c r="AI56" i="23" s="1"/>
  <c r="AH81" i="23"/>
  <c r="AG76" i="23"/>
  <c r="AG88" i="23" s="1"/>
  <c r="AG90" i="23" s="1"/>
  <c r="AG92" i="23"/>
  <c r="AH80" i="23"/>
  <c r="P150" i="13" s="1"/>
  <c r="H55" i="15"/>
  <c r="AH82" i="23"/>
  <c r="AH83" i="23" s="1"/>
  <c r="AH64" i="23"/>
  <c r="AH65" i="23" s="1"/>
  <c r="AI63" i="23" s="1"/>
  <c r="AI50" i="23"/>
  <c r="AH84" i="23"/>
  <c r="AG77" i="23" l="1"/>
  <c r="AH72" i="23" s="1"/>
  <c r="P142" i="13" s="1"/>
  <c r="AH85" i="23"/>
  <c r="AI80" i="23" s="1"/>
  <c r="AH67" i="23"/>
  <c r="AI53" i="23"/>
  <c r="AI51" i="23"/>
  <c r="AJ49" i="23" s="1"/>
  <c r="AH73" i="23"/>
  <c r="AH89" i="23"/>
  <c r="O147" i="13" l="1"/>
  <c r="H54" i="15" s="1"/>
  <c r="AH76" i="23"/>
  <c r="H51" i="15"/>
  <c r="H49" i="15"/>
  <c r="AH74" i="23"/>
  <c r="AJ50" i="23"/>
  <c r="AI57" i="23"/>
  <c r="H56" i="15" l="1"/>
  <c r="AH92" i="23"/>
  <c r="AH75" i="23"/>
  <c r="AI81" i="23"/>
  <c r="AI82" i="23" s="1"/>
  <c r="AI58" i="23"/>
  <c r="AJ56" i="23" s="1"/>
  <c r="AI60" i="23"/>
  <c r="AH88" i="23"/>
  <c r="AH90" i="23" s="1"/>
  <c r="AJ53" i="23"/>
  <c r="AJ51" i="23"/>
  <c r="AK49" i="23" s="1"/>
  <c r="AI83" i="23" l="1"/>
  <c r="AH77" i="23"/>
  <c r="AI72" i="23" s="1"/>
  <c r="AK50" i="23"/>
  <c r="AI64" i="23"/>
  <c r="AJ57" i="23"/>
  <c r="AI84" i="23"/>
  <c r="AJ81" i="23" l="1"/>
  <c r="AI73" i="23"/>
  <c r="AI74" i="23" s="1"/>
  <c r="AI65" i="23"/>
  <c r="AJ63" i="23" s="1"/>
  <c r="AI67" i="23"/>
  <c r="AK53" i="23"/>
  <c r="AI89" i="23"/>
  <c r="AI85" i="23"/>
  <c r="AJ80" i="23" s="1"/>
  <c r="AJ82" i="23" s="1"/>
  <c r="AJ58" i="23"/>
  <c r="AK56" i="23" s="1"/>
  <c r="AJ60" i="23"/>
  <c r="AK51" i="23"/>
  <c r="AL49" i="23" s="1"/>
  <c r="AI92" i="23" l="1"/>
  <c r="AI75" i="23"/>
  <c r="AJ83" i="23"/>
  <c r="AI76" i="23"/>
  <c r="AJ84" i="23"/>
  <c r="AJ64" i="23"/>
  <c r="AJ65" i="23" s="1"/>
  <c r="AK63" i="23" s="1"/>
  <c r="AK57" i="23"/>
  <c r="AK58" i="23" s="1"/>
  <c r="AL56" i="23" s="1"/>
  <c r="AL50" i="23"/>
  <c r="AJ85" i="23" l="1"/>
  <c r="AK80" i="23" s="1"/>
  <c r="AI77" i="23"/>
  <c r="AJ72" i="23" s="1"/>
  <c r="AI88" i="23"/>
  <c r="AI90" i="23" s="1"/>
  <c r="AK81" i="23"/>
  <c r="AK82" i="23" s="1"/>
  <c r="AJ73" i="23"/>
  <c r="AJ67" i="23"/>
  <c r="AK60" i="23"/>
  <c r="AK64" i="23" s="1"/>
  <c r="AL53" i="23"/>
  <c r="AL51" i="23"/>
  <c r="AM49" i="23" s="1"/>
  <c r="AJ89" i="23"/>
  <c r="AJ76" i="23" l="1"/>
  <c r="AK83" i="23"/>
  <c r="AJ74" i="23"/>
  <c r="AK73" i="23"/>
  <c r="AK65" i="23"/>
  <c r="AL63" i="23" s="1"/>
  <c r="AM50" i="23"/>
  <c r="AM53" i="23" s="1"/>
  <c r="AK67" i="23"/>
  <c r="AL57" i="23"/>
  <c r="AK84" i="23"/>
  <c r="AJ92" i="23" l="1"/>
  <c r="AJ75" i="23"/>
  <c r="AL81" i="23"/>
  <c r="AL58" i="23"/>
  <c r="AM56" i="23" s="1"/>
  <c r="AJ88" i="23"/>
  <c r="AJ90" i="23" s="1"/>
  <c r="AL60" i="23"/>
  <c r="AM51" i="23"/>
  <c r="AN49" i="23" s="1"/>
  <c r="AK89" i="23"/>
  <c r="AK85" i="23"/>
  <c r="AL80" i="23" s="1"/>
  <c r="AJ77" i="23" l="1"/>
  <c r="AK72" i="23" s="1"/>
  <c r="AL82" i="23"/>
  <c r="AN50" i="23"/>
  <c r="AN53" i="23" s="1"/>
  <c r="AL84" i="23"/>
  <c r="AL89" i="23" s="1"/>
  <c r="AL64" i="23"/>
  <c r="AM57" i="23"/>
  <c r="AL83" i="23" l="1"/>
  <c r="AK74" i="23"/>
  <c r="AK76" i="23"/>
  <c r="AM81" i="23"/>
  <c r="AM60" i="23"/>
  <c r="AM58" i="23"/>
  <c r="AN56" i="23" s="1"/>
  <c r="AL73" i="23"/>
  <c r="AL65" i="23"/>
  <c r="AM63" i="23" s="1"/>
  <c r="AL67" i="23"/>
  <c r="AL85" i="23"/>
  <c r="AM80" i="23" s="1"/>
  <c r="AM82" i="23" s="1"/>
  <c r="AM83" i="23" s="1"/>
  <c r="AN51" i="23"/>
  <c r="AO49" i="23" s="1"/>
  <c r="AK88" i="23" l="1"/>
  <c r="AK90" i="23" s="1"/>
  <c r="AK75" i="23"/>
  <c r="AK92" i="23"/>
  <c r="AO50" i="23"/>
  <c r="AO53" i="23" s="1"/>
  <c r="AM84" i="23"/>
  <c r="AM89" i="23" s="1"/>
  <c r="AM64" i="23"/>
  <c r="AM73" i="23" s="1"/>
  <c r="AN57" i="23"/>
  <c r="AN58" i="23" s="1"/>
  <c r="AO56" i="23" s="1"/>
  <c r="AK77" i="23" l="1"/>
  <c r="AL72" i="23" s="1"/>
  <c r="AO57" i="23"/>
  <c r="AO81" i="23" s="1"/>
  <c r="AN81" i="23"/>
  <c r="AN60" i="23"/>
  <c r="AM67" i="23"/>
  <c r="AM65" i="23"/>
  <c r="AN63" i="23" s="1"/>
  <c r="AM85" i="23"/>
  <c r="AN80" i="23" s="1"/>
  <c r="AN82" i="23" s="1"/>
  <c r="AO51" i="23"/>
  <c r="AP49" i="23" s="1"/>
  <c r="AL74" i="23" l="1"/>
  <c r="AL76" i="23"/>
  <c r="AN83" i="23"/>
  <c r="AO58" i="23"/>
  <c r="AP56" i="23" s="1"/>
  <c r="AO60" i="23"/>
  <c r="AN84" i="23"/>
  <c r="AN89" i="23" s="1"/>
  <c r="AP50" i="23"/>
  <c r="AP53" i="23" s="1"/>
  <c r="AN64" i="23"/>
  <c r="AN73" i="23" s="1"/>
  <c r="AL88" i="23" l="1"/>
  <c r="AL90" i="23" s="1"/>
  <c r="AL92" i="23"/>
  <c r="AL75" i="23"/>
  <c r="AL77" i="23" s="1"/>
  <c r="AM72" i="23" s="1"/>
  <c r="AP57" i="23"/>
  <c r="AP81" i="23" s="1"/>
  <c r="AN85" i="23"/>
  <c r="AO80" i="23" s="1"/>
  <c r="AO82" i="23" s="1"/>
  <c r="AO83" i="23" s="1"/>
  <c r="AN67" i="23"/>
  <c r="AP51" i="23"/>
  <c r="AQ49" i="23" s="1"/>
  <c r="AN65" i="23"/>
  <c r="AO63" i="23" s="1"/>
  <c r="AM74" i="23" l="1"/>
  <c r="AM76" i="23"/>
  <c r="AO84" i="23"/>
  <c r="AO89" i="23" s="1"/>
  <c r="AP60" i="23"/>
  <c r="AP58" i="23"/>
  <c r="AQ56" i="23" s="1"/>
  <c r="AO64" i="23"/>
  <c r="AQ50" i="23"/>
  <c r="AQ53" i="23" s="1"/>
  <c r="AO85" i="23" l="1"/>
  <c r="AP80" i="23" s="1"/>
  <c r="AP82" i="23" s="1"/>
  <c r="AP83" i="23" s="1"/>
  <c r="AM88" i="23"/>
  <c r="AM90" i="23" s="1"/>
  <c r="AM92" i="23"/>
  <c r="AM75" i="23"/>
  <c r="AM77" i="23" s="1"/>
  <c r="AN72" i="23" s="1"/>
  <c r="AQ51" i="23"/>
  <c r="AR49" i="23" s="1"/>
  <c r="AQ57" i="23"/>
  <c r="AO73" i="23"/>
  <c r="AO67" i="23"/>
  <c r="AO65" i="23"/>
  <c r="AP63" i="23" s="1"/>
  <c r="AP84" i="23" l="1"/>
  <c r="AP89" i="23" s="1"/>
  <c r="AN74" i="23"/>
  <c r="AN76" i="23"/>
  <c r="AQ81" i="23"/>
  <c r="AQ58" i="23"/>
  <c r="AR56" i="23" s="1"/>
  <c r="AP64" i="23"/>
  <c r="AP65" i="23" s="1"/>
  <c r="AQ63" i="23" s="1"/>
  <c r="AR50" i="23"/>
  <c r="AR53" i="23" s="1"/>
  <c r="AQ60" i="23"/>
  <c r="AP85" i="23" l="1"/>
  <c r="AQ80" i="23" s="1"/>
  <c r="AQ84" i="23" s="1"/>
  <c r="AQ89" i="23" s="1"/>
  <c r="AQ82" i="23"/>
  <c r="AQ83" i="23" s="1"/>
  <c r="AN88" i="23"/>
  <c r="AN90" i="23" s="1"/>
  <c r="AN75" i="23"/>
  <c r="AN77" i="23" s="1"/>
  <c r="AO72" i="23" s="1"/>
  <c r="AN92" i="23"/>
  <c r="AQ64" i="23"/>
  <c r="AQ73" i="23" s="1"/>
  <c r="AR51" i="23"/>
  <c r="AS49" i="23" s="1"/>
  <c r="AP73" i="23"/>
  <c r="AP67" i="23"/>
  <c r="AR57" i="23"/>
  <c r="AR81" i="23" s="1"/>
  <c r="AO74" i="23" l="1"/>
  <c r="AO76" i="23"/>
  <c r="AO88" i="23" s="1"/>
  <c r="AO90" i="23" s="1"/>
  <c r="AQ85" i="23"/>
  <c r="AR80" i="23" s="1"/>
  <c r="AR58" i="23"/>
  <c r="AS56" i="23" s="1"/>
  <c r="AQ67" i="23"/>
  <c r="AQ65" i="23"/>
  <c r="AR63" i="23" s="1"/>
  <c r="AS50" i="23"/>
  <c r="AS53" i="23" s="1"/>
  <c r="AR60" i="23"/>
  <c r="AO92" i="23" l="1"/>
  <c r="AO75" i="23"/>
  <c r="AO77" i="23" s="1"/>
  <c r="AP72" i="23" s="1"/>
  <c r="AR84" i="23"/>
  <c r="AR89" i="23" s="1"/>
  <c r="AR82" i="23"/>
  <c r="AR83" i="23" s="1"/>
  <c r="AR64" i="23"/>
  <c r="AR73" i="23" s="1"/>
  <c r="AS51" i="23"/>
  <c r="AT49" i="23" s="1"/>
  <c r="Q119" i="13" s="1"/>
  <c r="AS57" i="23"/>
  <c r="AR85" i="23" l="1"/>
  <c r="AS80" i="23" s="1"/>
  <c r="AP74" i="23"/>
  <c r="AP76" i="23"/>
  <c r="AP88" i="23" s="1"/>
  <c r="AP90" i="23" s="1"/>
  <c r="AR65" i="23"/>
  <c r="AS63" i="23" s="1"/>
  <c r="AR67" i="23"/>
  <c r="AS81" i="23"/>
  <c r="AS58" i="23"/>
  <c r="AT56" i="23" s="1"/>
  <c r="Q126" i="13" s="1"/>
  <c r="AS60" i="23"/>
  <c r="AT50" i="23"/>
  <c r="AT53" i="23" s="1"/>
  <c r="AS84" i="23" l="1"/>
  <c r="AS89" i="23" s="1"/>
  <c r="AS82" i="23"/>
  <c r="AS83" i="23" s="1"/>
  <c r="AP75" i="23"/>
  <c r="AP77" i="23" s="1"/>
  <c r="AQ72" i="23" s="1"/>
  <c r="AP92" i="23"/>
  <c r="AS64" i="23"/>
  <c r="AS73" i="23" s="1"/>
  <c r="AT51" i="23"/>
  <c r="AU49" i="23" s="1"/>
  <c r="AT57" i="23"/>
  <c r="AT60" i="23" s="1"/>
  <c r="AS85" i="23" l="1"/>
  <c r="AT80" i="23" s="1"/>
  <c r="Q150" i="13" s="1"/>
  <c r="AQ74" i="23"/>
  <c r="AQ76" i="23"/>
  <c r="AQ88" i="23" s="1"/>
  <c r="AQ90" i="23" s="1"/>
  <c r="AS67" i="23"/>
  <c r="AS65" i="23"/>
  <c r="AT63" i="23" s="1"/>
  <c r="AT64" i="23" s="1"/>
  <c r="AT67" i="23" s="1"/>
  <c r="AU50" i="23"/>
  <c r="AU53" i="23" s="1"/>
  <c r="AT81" i="23"/>
  <c r="AT58" i="23"/>
  <c r="AU56" i="23" s="1"/>
  <c r="P155" i="13" l="1"/>
  <c r="I50" i="15" s="1"/>
  <c r="AT84" i="23"/>
  <c r="AT89" i="23" s="1"/>
  <c r="AT82" i="23"/>
  <c r="AQ92" i="23"/>
  <c r="AQ75" i="23"/>
  <c r="AQ77" i="23" s="1"/>
  <c r="AR72" i="23" s="1"/>
  <c r="AT65" i="23"/>
  <c r="AU63" i="23" s="1"/>
  <c r="AU51" i="23"/>
  <c r="AV49" i="23" s="1"/>
  <c r="AU57" i="23"/>
  <c r="AU60" i="23" s="1"/>
  <c r="AT73" i="23"/>
  <c r="I55" i="15" l="1"/>
  <c r="AR74" i="23"/>
  <c r="AR76" i="23"/>
  <c r="AR88" i="23" s="1"/>
  <c r="AR90" i="23" s="1"/>
  <c r="AT83" i="23"/>
  <c r="AU64" i="23"/>
  <c r="AU73" i="23" s="1"/>
  <c r="AU81" i="23"/>
  <c r="AU58" i="23"/>
  <c r="AV56" i="23" s="1"/>
  <c r="AV50" i="23"/>
  <c r="AT85" i="23" l="1"/>
  <c r="AU80" i="23" s="1"/>
  <c r="AU82" i="23" s="1"/>
  <c r="AR92" i="23"/>
  <c r="AR75" i="23"/>
  <c r="AR77" i="23" s="1"/>
  <c r="AS72" i="23" s="1"/>
  <c r="AU67" i="23"/>
  <c r="AU65" i="23"/>
  <c r="AV63" i="23" s="1"/>
  <c r="AV53" i="23"/>
  <c r="AV57" i="23" s="1"/>
  <c r="AV58" i="23" s="1"/>
  <c r="AW56" i="23" s="1"/>
  <c r="AV51" i="23"/>
  <c r="AW49" i="23" s="1"/>
  <c r="AU84" i="23" l="1"/>
  <c r="AU89" i="23" s="1"/>
  <c r="AS74" i="23"/>
  <c r="AS76" i="23"/>
  <c r="AS88" i="23" s="1"/>
  <c r="AS90" i="23" s="1"/>
  <c r="AU83" i="23"/>
  <c r="AW50" i="23"/>
  <c r="AW51" i="23" s="1"/>
  <c r="AX49" i="23" s="1"/>
  <c r="AV81" i="23"/>
  <c r="AV60" i="23"/>
  <c r="AU85" i="23" l="1"/>
  <c r="AV80" i="23" s="1"/>
  <c r="AV84" i="23" s="1"/>
  <c r="AV82" i="23"/>
  <c r="AS92" i="23"/>
  <c r="AS75" i="23"/>
  <c r="AS77" i="23" s="1"/>
  <c r="P147" i="13" s="1"/>
  <c r="AX50" i="23"/>
  <c r="AX53" i="23" s="1"/>
  <c r="AW53" i="23"/>
  <c r="AV64" i="23"/>
  <c r="I51" i="15" l="1"/>
  <c r="I49" i="15"/>
  <c r="I54" i="15"/>
  <c r="I56" i="15"/>
  <c r="AT72" i="23"/>
  <c r="Q142" i="13" s="1"/>
  <c r="AV83" i="23"/>
  <c r="AV73" i="23"/>
  <c r="AV65" i="23"/>
  <c r="AW63" i="23" s="1"/>
  <c r="AV67" i="23"/>
  <c r="AV89" i="23"/>
  <c r="AW57" i="23"/>
  <c r="AX51" i="23"/>
  <c r="AY49" i="23" s="1"/>
  <c r="AV85" i="23" l="1"/>
  <c r="AW80" i="23" s="1"/>
  <c r="AT74" i="23"/>
  <c r="AT76" i="23"/>
  <c r="AT88" i="23" s="1"/>
  <c r="AT90" i="23" s="1"/>
  <c r="AY50" i="23"/>
  <c r="AW81" i="23"/>
  <c r="AW58" i="23"/>
  <c r="AX56" i="23" s="1"/>
  <c r="AW60" i="23"/>
  <c r="AW64" i="23" s="1"/>
  <c r="AW65" i="23" s="1"/>
  <c r="AX63" i="23" s="1"/>
  <c r="AW82" i="23" l="1"/>
  <c r="AW83" i="23" s="1"/>
  <c r="AT75" i="23"/>
  <c r="AT77" i="23" s="1"/>
  <c r="AU72" i="23" s="1"/>
  <c r="AT92" i="23"/>
  <c r="AW84" i="23"/>
  <c r="AW67" i="23"/>
  <c r="AW73" i="23"/>
  <c r="AX57" i="23"/>
  <c r="AX58" i="23" s="1"/>
  <c r="AY56" i="23" s="1"/>
  <c r="AY53" i="23"/>
  <c r="AY51" i="23"/>
  <c r="AZ49" i="23" s="1"/>
  <c r="AW85" i="23" l="1"/>
  <c r="AX80" i="23" s="1"/>
  <c r="AW89" i="23"/>
  <c r="AU74" i="23"/>
  <c r="AU76" i="23"/>
  <c r="AU88" i="23" s="1"/>
  <c r="AU90" i="23" s="1"/>
  <c r="AY57" i="23"/>
  <c r="AY81" i="23" s="1"/>
  <c r="AZ50" i="23"/>
  <c r="AX81" i="23"/>
  <c r="AX60" i="23"/>
  <c r="AX84" i="23" l="1"/>
  <c r="AX89" i="23" s="1"/>
  <c r="AU75" i="23"/>
  <c r="AU77" i="23" s="1"/>
  <c r="AV72" i="23" s="1"/>
  <c r="AU92" i="23"/>
  <c r="AX82" i="23"/>
  <c r="AY60" i="23"/>
  <c r="AY58" i="23"/>
  <c r="AZ56" i="23" s="1"/>
  <c r="AZ53" i="23"/>
  <c r="AZ51" i="23"/>
  <c r="BA49" i="23" s="1"/>
  <c r="AX64" i="23"/>
  <c r="AZ57" i="23" l="1"/>
  <c r="AZ81" i="23" s="1"/>
  <c r="AV74" i="23"/>
  <c r="AV76" i="23"/>
  <c r="AV88" i="23" s="1"/>
  <c r="AV90" i="23" s="1"/>
  <c r="AX83" i="23"/>
  <c r="AX85" i="23" s="1"/>
  <c r="AY80" i="23" s="1"/>
  <c r="AY82" i="23" s="1"/>
  <c r="AY83" i="23" s="1"/>
  <c r="AX73" i="23"/>
  <c r="AX65" i="23"/>
  <c r="AY63" i="23" s="1"/>
  <c r="BA50" i="23"/>
  <c r="BA53" i="23" s="1"/>
  <c r="AX67" i="23"/>
  <c r="AZ58" i="23" l="1"/>
  <c r="BA56" i="23" s="1"/>
  <c r="BA57" i="23" s="1"/>
  <c r="BA81" i="23" s="1"/>
  <c r="AZ60" i="23"/>
  <c r="AY84" i="23"/>
  <c r="AY89" i="23" s="1"/>
  <c r="AV75" i="23"/>
  <c r="AV77" i="23" s="1"/>
  <c r="AW72" i="23" s="1"/>
  <c r="AV92" i="23"/>
  <c r="BA51" i="23"/>
  <c r="BB49" i="23" s="1"/>
  <c r="BB50" i="23" s="1"/>
  <c r="BB53" i="23" s="1"/>
  <c r="AY64" i="23"/>
  <c r="AY85" i="23" l="1"/>
  <c r="AZ80" i="23" s="1"/>
  <c r="AZ82" i="23" s="1"/>
  <c r="AZ83" i="23" s="1"/>
  <c r="AW74" i="23"/>
  <c r="AW76" i="23"/>
  <c r="AW88" i="23" s="1"/>
  <c r="AW90" i="23" s="1"/>
  <c r="BA60" i="23"/>
  <c r="BA58" i="23"/>
  <c r="BB56" i="23" s="1"/>
  <c r="BB57" i="23" s="1"/>
  <c r="BB81" i="23" s="1"/>
  <c r="AY73" i="23"/>
  <c r="AY67" i="23"/>
  <c r="BB51" i="23"/>
  <c r="BC49" i="23" s="1"/>
  <c r="AY65" i="23"/>
  <c r="AZ63" i="23" s="1"/>
  <c r="AZ84" i="23" l="1"/>
  <c r="AZ89" i="23" s="1"/>
  <c r="AW75" i="23"/>
  <c r="AW77" i="23" s="1"/>
  <c r="AX72" i="23" s="1"/>
  <c r="AW92" i="23"/>
  <c r="AZ64" i="23"/>
  <c r="AZ65" i="23" s="1"/>
  <c r="BA63" i="23" s="1"/>
  <c r="BB58" i="23"/>
  <c r="BC56" i="23" s="1"/>
  <c r="BC50" i="23"/>
  <c r="BC53" i="23" s="1"/>
  <c r="BB60" i="23"/>
  <c r="AZ85" i="23" l="1"/>
  <c r="BA80" i="23" s="1"/>
  <c r="BA82" i="23" s="1"/>
  <c r="BA83" i="23" s="1"/>
  <c r="AX74" i="23"/>
  <c r="AX76" i="23"/>
  <c r="AX88" i="23" s="1"/>
  <c r="AX90" i="23" s="1"/>
  <c r="BA64" i="23"/>
  <c r="BA65" i="23" s="1"/>
  <c r="BB63" i="23" s="1"/>
  <c r="BC57" i="23"/>
  <c r="BC81" i="23" s="1"/>
  <c r="BC51" i="23"/>
  <c r="BD49" i="23" s="1"/>
  <c r="AZ73" i="23"/>
  <c r="AZ67" i="23"/>
  <c r="BA84" i="23" l="1"/>
  <c r="BA89" i="23" s="1"/>
  <c r="AX75" i="23"/>
  <c r="AX77" i="23" s="1"/>
  <c r="AY72" i="23" s="1"/>
  <c r="AX92" i="23"/>
  <c r="BC60" i="23"/>
  <c r="BD50" i="23"/>
  <c r="BD53" i="23" s="1"/>
  <c r="BC58" i="23"/>
  <c r="BD56" i="23" s="1"/>
  <c r="BB64" i="23"/>
  <c r="BB65" i="23" s="1"/>
  <c r="BC63" i="23" s="1"/>
  <c r="BA73" i="23"/>
  <c r="BA67" i="23"/>
  <c r="BA85" i="23" l="1"/>
  <c r="BB80" i="23" s="1"/>
  <c r="BB82" i="23" s="1"/>
  <c r="BB83" i="23" s="1"/>
  <c r="AY74" i="23"/>
  <c r="AY76" i="23"/>
  <c r="AY88" i="23" s="1"/>
  <c r="AY90" i="23" s="1"/>
  <c r="BD57" i="23"/>
  <c r="BD81" i="23" s="1"/>
  <c r="BC64" i="23"/>
  <c r="BC65" i="23" s="1"/>
  <c r="BD63" i="23" s="1"/>
  <c r="BB73" i="23"/>
  <c r="BB67" i="23"/>
  <c r="BD51" i="23"/>
  <c r="BE49" i="23" s="1"/>
  <c r="BB84" i="23" l="1"/>
  <c r="BB89" i="23" s="1"/>
  <c r="BD60" i="23"/>
  <c r="BD64" i="23" s="1"/>
  <c r="BD73" i="23" s="1"/>
  <c r="AY75" i="23"/>
  <c r="AY77" i="23" s="1"/>
  <c r="AZ72" i="23" s="1"/>
  <c r="AY92" i="23"/>
  <c r="BD58" i="23"/>
  <c r="BE56" i="23" s="1"/>
  <c r="BE50" i="23"/>
  <c r="BE53" i="23" s="1"/>
  <c r="BC73" i="23"/>
  <c r="BC67" i="23"/>
  <c r="BB85" i="23" l="1"/>
  <c r="BC80" i="23" s="1"/>
  <c r="BC82" i="23" s="1"/>
  <c r="BC83" i="23" s="1"/>
  <c r="AZ74" i="23"/>
  <c r="AZ76" i="23"/>
  <c r="BD65" i="23"/>
  <c r="BE63" i="23" s="1"/>
  <c r="BD67" i="23"/>
  <c r="BE57" i="23"/>
  <c r="BE51" i="23"/>
  <c r="BF49" i="23" s="1"/>
  <c r="R119" i="13" s="1"/>
  <c r="BC84" i="23" l="1"/>
  <c r="BC89" i="23" s="1"/>
  <c r="AZ88" i="23"/>
  <c r="AZ90" i="23" s="1"/>
  <c r="AZ75" i="23"/>
  <c r="AZ77" i="23" s="1"/>
  <c r="BA72" i="23" s="1"/>
  <c r="AZ92" i="23"/>
  <c r="BE81" i="23"/>
  <c r="BE58" i="23"/>
  <c r="BF56" i="23" s="1"/>
  <c r="R126" i="13" s="1"/>
  <c r="BF50" i="23"/>
  <c r="BF53" i="23" s="1"/>
  <c r="BE60" i="23"/>
  <c r="BC85" i="23" l="1"/>
  <c r="BD80" i="23" s="1"/>
  <c r="BD82" i="23" s="1"/>
  <c r="BD83" i="23" s="1"/>
  <c r="BA74" i="23"/>
  <c r="BA76" i="23"/>
  <c r="BA88" i="23" s="1"/>
  <c r="BA90" i="23" s="1"/>
  <c r="BE64" i="23"/>
  <c r="BF51" i="23"/>
  <c r="BG49" i="23" s="1"/>
  <c r="BF57" i="23"/>
  <c r="BF60" i="23" s="1"/>
  <c r="BD84" i="23" l="1"/>
  <c r="BD89" i="23" s="1"/>
  <c r="BA75" i="23"/>
  <c r="BA77" i="23" s="1"/>
  <c r="BB72" i="23" s="1"/>
  <c r="BA92" i="23"/>
  <c r="BE73" i="23"/>
  <c r="BE65" i="23"/>
  <c r="BF63" i="23" s="1"/>
  <c r="BF81" i="23"/>
  <c r="BG50" i="23"/>
  <c r="BG53" i="23" s="1"/>
  <c r="BF58" i="23"/>
  <c r="BG56" i="23" s="1"/>
  <c r="BE67" i="23"/>
  <c r="BD85" i="23" l="1"/>
  <c r="BE80" i="23" s="1"/>
  <c r="BE82" i="23" s="1"/>
  <c r="BE83" i="23" s="1"/>
  <c r="BB74" i="23"/>
  <c r="BB76" i="23"/>
  <c r="BB88" i="23" s="1"/>
  <c r="BB90" i="23" s="1"/>
  <c r="BG51" i="23"/>
  <c r="BH49" i="23" s="1"/>
  <c r="BF64" i="23"/>
  <c r="BF65" i="23" s="1"/>
  <c r="BG63" i="23" s="1"/>
  <c r="BG57" i="23"/>
  <c r="BE84" i="23" l="1"/>
  <c r="BE89" i="23" s="1"/>
  <c r="BE85" i="23"/>
  <c r="BF80" i="23" s="1"/>
  <c r="R150" i="13" s="1"/>
  <c r="Q155" i="13"/>
  <c r="J50" i="15" s="1"/>
  <c r="BB92" i="23"/>
  <c r="BB75" i="23"/>
  <c r="BB77" i="23" s="1"/>
  <c r="BC72" i="23" s="1"/>
  <c r="BG81" i="23"/>
  <c r="BH50" i="23"/>
  <c r="BH53" i="23" s="1"/>
  <c r="BG58" i="23"/>
  <c r="BH56" i="23" s="1"/>
  <c r="BF73" i="23"/>
  <c r="BF67" i="23"/>
  <c r="BG60" i="23"/>
  <c r="BF82" i="23" l="1"/>
  <c r="BF83" i="23" s="1"/>
  <c r="BF84" i="23"/>
  <c r="BF89" i="23" s="1"/>
  <c r="J55" i="15"/>
  <c r="BC74" i="23"/>
  <c r="BC76" i="23"/>
  <c r="BC88" i="23" s="1"/>
  <c r="BC90" i="23" s="1"/>
  <c r="BH57" i="23"/>
  <c r="BH60" i="23" s="1"/>
  <c r="BH51" i="23"/>
  <c r="BI49" i="23" s="1"/>
  <c r="BG64" i="23"/>
  <c r="BG67" i="23" s="1"/>
  <c r="BC75" i="23" l="1"/>
  <c r="BC77" i="23" s="1"/>
  <c r="BD72" i="23" s="1"/>
  <c r="BC92" i="23"/>
  <c r="BH58" i="23"/>
  <c r="BI56" i="23" s="1"/>
  <c r="BI50" i="23"/>
  <c r="BH81" i="23"/>
  <c r="BG73" i="23"/>
  <c r="BG65" i="23"/>
  <c r="BH63" i="23" s="1"/>
  <c r="BF85" i="23"/>
  <c r="BG80" i="23" s="1"/>
  <c r="BD74" i="23" l="1"/>
  <c r="BD76" i="23"/>
  <c r="BD88" i="23" s="1"/>
  <c r="BD90" i="23" s="1"/>
  <c r="BG84" i="23"/>
  <c r="BG82" i="23"/>
  <c r="BI53" i="23"/>
  <c r="BH64" i="23"/>
  <c r="BH65" i="23" s="1"/>
  <c r="BI63" i="23" s="1"/>
  <c r="BI51" i="23"/>
  <c r="BJ49" i="23" s="1"/>
  <c r="BD92" i="23" l="1"/>
  <c r="BD75" i="23"/>
  <c r="BD77" i="23" s="1"/>
  <c r="BE72" i="23" s="1"/>
  <c r="BJ50" i="23"/>
  <c r="BJ51" i="23" s="1"/>
  <c r="BK49" i="23" s="1"/>
  <c r="BH73" i="23"/>
  <c r="BH67" i="23"/>
  <c r="BI57" i="23"/>
  <c r="BG89" i="23"/>
  <c r="BG83" i="23"/>
  <c r="BE74" i="23" l="1"/>
  <c r="BE76" i="23"/>
  <c r="BE88" i="23" s="1"/>
  <c r="BE90" i="23" s="1"/>
  <c r="BG85" i="23"/>
  <c r="BH80" i="23" s="1"/>
  <c r="BH84" i="23" s="1"/>
  <c r="BI81" i="23"/>
  <c r="BI58" i="23"/>
  <c r="BJ56" i="23" s="1"/>
  <c r="BK50" i="23"/>
  <c r="BK53" i="23" s="1"/>
  <c r="BJ53" i="23"/>
  <c r="BI60" i="23"/>
  <c r="BH82" i="23" l="1"/>
  <c r="BH83" i="23" s="1"/>
  <c r="BE92" i="23"/>
  <c r="BE75" i="23"/>
  <c r="BE77" i="23" s="1"/>
  <c r="Q147" i="13" s="1"/>
  <c r="BK51" i="23"/>
  <c r="BL49" i="23" s="1"/>
  <c r="BL50" i="23" s="1"/>
  <c r="BL53" i="23" s="1"/>
  <c r="BJ57" i="23"/>
  <c r="BJ81" i="23" s="1"/>
  <c r="BI64" i="23"/>
  <c r="BI67" i="23" s="1"/>
  <c r="BH89" i="23"/>
  <c r="J51" i="15" l="1"/>
  <c r="J49" i="15"/>
  <c r="J54" i="15"/>
  <c r="J56" i="15"/>
  <c r="BF72" i="23"/>
  <c r="R142" i="13" s="1"/>
  <c r="BH85" i="23"/>
  <c r="BI80" i="23" s="1"/>
  <c r="BI84" i="23" s="1"/>
  <c r="BJ58" i="23"/>
  <c r="BK56" i="23" s="1"/>
  <c r="BJ60" i="23"/>
  <c r="BI73" i="23"/>
  <c r="BI65" i="23"/>
  <c r="BJ63" i="23" s="1"/>
  <c r="BL51" i="23"/>
  <c r="BM49" i="23" s="1"/>
  <c r="BI82" i="23" l="1"/>
  <c r="BI83" i="23" s="1"/>
  <c r="BF74" i="23"/>
  <c r="BF76" i="23"/>
  <c r="BF88" i="23" s="1"/>
  <c r="BF90" i="23" s="1"/>
  <c r="BM50" i="23"/>
  <c r="BJ64" i="23"/>
  <c r="BJ73" i="23" s="1"/>
  <c r="BK57" i="23"/>
  <c r="BK58" i="23" s="1"/>
  <c r="BL56" i="23" s="1"/>
  <c r="BI89" i="23"/>
  <c r="BF92" i="23" l="1"/>
  <c r="BF75" i="23"/>
  <c r="BF77" i="23" s="1"/>
  <c r="BG72" i="23" s="1"/>
  <c r="BJ67" i="23"/>
  <c r="BM53" i="23"/>
  <c r="BL57" i="23"/>
  <c r="BK81" i="23"/>
  <c r="BK60" i="23"/>
  <c r="BJ65" i="23"/>
  <c r="BK63" i="23" s="1"/>
  <c r="BM51" i="23"/>
  <c r="BN49" i="23" s="1"/>
  <c r="BI85" i="23"/>
  <c r="BJ80" i="23" s="1"/>
  <c r="BG74" i="23" l="1"/>
  <c r="BG76" i="23"/>
  <c r="BG88" i="23" s="1"/>
  <c r="BG90" i="23" s="1"/>
  <c r="BJ84" i="23"/>
  <c r="BJ89" i="23" s="1"/>
  <c r="BJ82" i="23"/>
  <c r="BJ83" i="23" s="1"/>
  <c r="BK64" i="23"/>
  <c r="BK73" i="23" s="1"/>
  <c r="BL81" i="23"/>
  <c r="BL60" i="23"/>
  <c r="BL58" i="23"/>
  <c r="BM56" i="23" s="1"/>
  <c r="BN50" i="23"/>
  <c r="BN53" i="23" s="1"/>
  <c r="BG92" i="23" l="1"/>
  <c r="BG75" i="23"/>
  <c r="BG77" i="23" s="1"/>
  <c r="BH72" i="23" s="1"/>
  <c r="BK65" i="23"/>
  <c r="BL63" i="23" s="1"/>
  <c r="BL64" i="23" s="1"/>
  <c r="BL73" i="23" s="1"/>
  <c r="BM57" i="23"/>
  <c r="BM58" i="23" s="1"/>
  <c r="BN56" i="23" s="1"/>
  <c r="BJ85" i="23"/>
  <c r="BK80" i="23" s="1"/>
  <c r="BK67" i="23"/>
  <c r="BN51" i="23"/>
  <c r="BO49" i="23" s="1"/>
  <c r="BH76" i="23" l="1"/>
  <c r="BH88" i="23" s="1"/>
  <c r="BH90" i="23" s="1"/>
  <c r="BH74" i="23"/>
  <c r="BL67" i="23"/>
  <c r="BL65" i="23"/>
  <c r="BM63" i="23" s="1"/>
  <c r="BO50" i="23"/>
  <c r="BO53" i="23" s="1"/>
  <c r="BK84" i="23"/>
  <c r="BK89" i="23" s="1"/>
  <c r="BK82" i="23"/>
  <c r="BK83" i="23" s="1"/>
  <c r="BN57" i="23"/>
  <c r="BN58" i="23" s="1"/>
  <c r="BO56" i="23" s="1"/>
  <c r="BM81" i="23"/>
  <c r="BM60" i="23"/>
  <c r="BH92" i="23" l="1"/>
  <c r="BH75" i="23"/>
  <c r="BH77" i="23" s="1"/>
  <c r="BI72" i="23" s="1"/>
  <c r="BM64" i="23"/>
  <c r="BM73" i="23" s="1"/>
  <c r="BO57" i="23"/>
  <c r="BO81" i="23" s="1"/>
  <c r="BN81" i="23"/>
  <c r="BN60" i="23"/>
  <c r="BK85" i="23"/>
  <c r="BL80" i="23" s="1"/>
  <c r="BO51" i="23"/>
  <c r="BP49" i="23" s="1"/>
  <c r="BM65" i="23" l="1"/>
  <c r="BN63" i="23" s="1"/>
  <c r="BN64" i="23" s="1"/>
  <c r="BN73" i="23" s="1"/>
  <c r="BM67" i="23"/>
  <c r="BI74" i="23"/>
  <c r="BI76" i="23"/>
  <c r="BI88" i="23" s="1"/>
  <c r="BI90" i="23" s="1"/>
  <c r="BO60" i="23"/>
  <c r="BO58" i="23"/>
  <c r="BP56" i="23" s="1"/>
  <c r="BP50" i="23"/>
  <c r="BP53" i="23" s="1"/>
  <c r="BL84" i="23"/>
  <c r="BL89" i="23" s="1"/>
  <c r="BL82" i="23"/>
  <c r="BL83" i="23" s="1"/>
  <c r="BI92" i="23" l="1"/>
  <c r="BI75" i="23"/>
  <c r="BI77" i="23" s="1"/>
  <c r="BJ72" i="23" s="1"/>
  <c r="BN67" i="23"/>
  <c r="BN65" i="23"/>
  <c r="BO63" i="23" s="1"/>
  <c r="BO64" i="23" s="1"/>
  <c r="BL85" i="23"/>
  <c r="BM80" i="23" s="1"/>
  <c r="BP51" i="23"/>
  <c r="BQ49" i="23" s="1"/>
  <c r="BP57" i="23"/>
  <c r="BJ76" i="23" l="1"/>
  <c r="BJ88" i="23" s="1"/>
  <c r="BJ90" i="23" s="1"/>
  <c r="BJ74" i="23"/>
  <c r="BO73" i="23"/>
  <c r="BO67" i="23"/>
  <c r="BP81" i="23"/>
  <c r="BP58" i="23"/>
  <c r="BQ56" i="23" s="1"/>
  <c r="BQ50" i="23"/>
  <c r="BQ53" i="23" s="1"/>
  <c r="BP60" i="23"/>
  <c r="BO65" i="23"/>
  <c r="BP63" i="23" s="1"/>
  <c r="BM84" i="23"/>
  <c r="BM89" i="23" s="1"/>
  <c r="BM82" i="23"/>
  <c r="BM83" i="23" s="1"/>
  <c r="BJ92" i="23" l="1"/>
  <c r="BJ75" i="23"/>
  <c r="BJ77" i="23" s="1"/>
  <c r="BK72" i="23" s="1"/>
  <c r="BM85" i="23"/>
  <c r="BN80" i="23" s="1"/>
  <c r="BN84" i="23" s="1"/>
  <c r="BN89" i="23" s="1"/>
  <c r="BP64" i="23"/>
  <c r="BP73" i="23" s="1"/>
  <c r="BQ51" i="23"/>
  <c r="BR49" i="23" s="1"/>
  <c r="S119" i="13" s="1"/>
  <c r="BQ57" i="23"/>
  <c r="BQ81" i="23" s="1"/>
  <c r="BK74" i="23" l="1"/>
  <c r="BK76" i="23"/>
  <c r="BK88" i="23" s="1"/>
  <c r="BK90" i="23" s="1"/>
  <c r="BN82" i="23"/>
  <c r="BN83" i="23" s="1"/>
  <c r="BP67" i="23"/>
  <c r="BQ60" i="23"/>
  <c r="BR50" i="23"/>
  <c r="BR53" i="23" s="1"/>
  <c r="BP65" i="23"/>
  <c r="BQ63" i="23" s="1"/>
  <c r="BQ58" i="23"/>
  <c r="BR56" i="23" s="1"/>
  <c r="S126" i="13" s="1"/>
  <c r="BK92" i="23" l="1"/>
  <c r="BK75" i="23"/>
  <c r="BK77" i="23" s="1"/>
  <c r="BL72" i="23" s="1"/>
  <c r="BN85" i="23"/>
  <c r="BO80" i="23" s="1"/>
  <c r="BO84" i="23" s="1"/>
  <c r="BO89" i="23" s="1"/>
  <c r="BR57" i="23"/>
  <c r="BR58" i="23" s="1"/>
  <c r="BS56" i="23" s="1"/>
  <c r="BQ64" i="23"/>
  <c r="BQ73" i="23" s="1"/>
  <c r="BR51" i="23"/>
  <c r="BS49" i="23" s="1"/>
  <c r="BO82" i="23" l="1"/>
  <c r="BO83" i="23" s="1"/>
  <c r="BL76" i="23"/>
  <c r="BL88" i="23" s="1"/>
  <c r="BL90" i="23" s="1"/>
  <c r="BL74" i="23"/>
  <c r="BR60" i="23"/>
  <c r="BS50" i="23"/>
  <c r="BS53" i="23" s="1"/>
  <c r="BS57" i="23" s="1"/>
  <c r="BS81" i="23" s="1"/>
  <c r="BQ67" i="23"/>
  <c r="BR81" i="23"/>
  <c r="BQ65" i="23"/>
  <c r="BR63" i="23" s="1"/>
  <c r="BO85" i="23" l="1"/>
  <c r="BP80" i="23" s="1"/>
  <c r="BP84" i="23" s="1"/>
  <c r="BP89" i="23" s="1"/>
  <c r="BL75" i="23"/>
  <c r="BL77" i="23" s="1"/>
  <c r="BM72" i="23" s="1"/>
  <c r="BL92" i="23"/>
  <c r="BS51" i="23"/>
  <c r="BT49" i="23" s="1"/>
  <c r="BT50" i="23" s="1"/>
  <c r="BT53" i="23" s="1"/>
  <c r="BS60" i="23"/>
  <c r="BR64" i="23"/>
  <c r="BR65" i="23" s="1"/>
  <c r="BS63" i="23" s="1"/>
  <c r="BS58" i="23"/>
  <c r="BT56" i="23" s="1"/>
  <c r="BP82" i="23" l="1"/>
  <c r="BP83" i="23" s="1"/>
  <c r="BP85" i="23" s="1"/>
  <c r="BQ80" i="23" s="1"/>
  <c r="BM76" i="23"/>
  <c r="BM88" i="23" s="1"/>
  <c r="BM90" i="23" s="1"/>
  <c r="BM74" i="23"/>
  <c r="BS64" i="23"/>
  <c r="BS73" i="23" s="1"/>
  <c r="BT51" i="23"/>
  <c r="BU49" i="23" s="1"/>
  <c r="BR73" i="23"/>
  <c r="BR67" i="23"/>
  <c r="BT57" i="23"/>
  <c r="BT60" i="23" s="1"/>
  <c r="BM75" i="23" l="1"/>
  <c r="BM77" i="23" s="1"/>
  <c r="BN72" i="23" s="1"/>
  <c r="BM92" i="23"/>
  <c r="BS67" i="23"/>
  <c r="BQ84" i="23"/>
  <c r="BQ89" i="23" s="1"/>
  <c r="BQ82" i="23"/>
  <c r="BQ83" i="23" s="1"/>
  <c r="BS65" i="23"/>
  <c r="BT63" i="23" s="1"/>
  <c r="BU50" i="23"/>
  <c r="BU53" i="23" s="1"/>
  <c r="BT81" i="23"/>
  <c r="BT58" i="23"/>
  <c r="BU56" i="23" s="1"/>
  <c r="BN76" i="23" l="1"/>
  <c r="BN88" i="23" s="1"/>
  <c r="BN90" i="23" s="1"/>
  <c r="BN74" i="23"/>
  <c r="BU51" i="23"/>
  <c r="BV49" i="23" s="1"/>
  <c r="BT64" i="23"/>
  <c r="BQ85" i="23"/>
  <c r="R155" i="13" s="1"/>
  <c r="K50" i="15" s="1"/>
  <c r="BU57" i="23"/>
  <c r="BU58" i="23" s="1"/>
  <c r="BV56" i="23" s="1"/>
  <c r="K55" i="15" l="1"/>
  <c r="BN75" i="23"/>
  <c r="BN77" i="23" s="1"/>
  <c r="BO72" i="23" s="1"/>
  <c r="BN92" i="23"/>
  <c r="BT73" i="23"/>
  <c r="BT67" i="23"/>
  <c r="BU81" i="23"/>
  <c r="BR80" i="23"/>
  <c r="S150" i="13" s="1"/>
  <c r="BT65" i="23"/>
  <c r="BU63" i="23" s="1"/>
  <c r="BV50" i="23"/>
  <c r="BU60" i="23"/>
  <c r="BO76" i="23" l="1"/>
  <c r="BO88" i="23" s="1"/>
  <c r="BO90" i="23" s="1"/>
  <c r="BO74" i="23"/>
  <c r="BR84" i="23"/>
  <c r="BR82" i="23"/>
  <c r="BV53" i="23"/>
  <c r="BV51" i="23"/>
  <c r="BW49" i="23" s="1"/>
  <c r="BU64" i="23"/>
  <c r="BU67" i="23" s="1"/>
  <c r="BO92" i="23" l="1"/>
  <c r="BO75" i="23"/>
  <c r="BO77" i="23" s="1"/>
  <c r="BP72" i="23" s="1"/>
  <c r="BU65" i="23"/>
  <c r="BV63" i="23" s="1"/>
  <c r="BR83" i="23"/>
  <c r="BR89" i="23"/>
  <c r="BU73" i="23"/>
  <c r="BW50" i="23"/>
  <c r="BW51" i="23" s="1"/>
  <c r="BX49" i="23" s="1"/>
  <c r="BV57" i="23"/>
  <c r="BP74" i="23" l="1"/>
  <c r="BP76" i="23"/>
  <c r="BP88" i="23" s="1"/>
  <c r="BP90" i="23" s="1"/>
  <c r="BV81" i="23"/>
  <c r="BV58" i="23"/>
  <c r="BW56" i="23" s="1"/>
  <c r="BX50" i="23"/>
  <c r="BX53" i="23" s="1"/>
  <c r="BR85" i="23"/>
  <c r="BS80" i="23" s="1"/>
  <c r="BV60" i="23"/>
  <c r="BW53" i="23"/>
  <c r="BP92" i="23" l="1"/>
  <c r="BP75" i="23"/>
  <c r="BP77" i="23" s="1"/>
  <c r="BQ72" i="23" s="1"/>
  <c r="BW57" i="23"/>
  <c r="BW81" i="23" s="1"/>
  <c r="BX51" i="23"/>
  <c r="BY49" i="23" s="1"/>
  <c r="BV64" i="23"/>
  <c r="BV67" i="23" s="1"/>
  <c r="BS84" i="23"/>
  <c r="BS82" i="23"/>
  <c r="BQ74" i="23" l="1"/>
  <c r="BQ76" i="23"/>
  <c r="BQ88" i="23" s="1"/>
  <c r="BQ90" i="23" s="1"/>
  <c r="BW60" i="23"/>
  <c r="BW58" i="23"/>
  <c r="BX56" i="23" s="1"/>
  <c r="BX57" i="23" s="1"/>
  <c r="BX58" i="23" s="1"/>
  <c r="BY56" i="23" s="1"/>
  <c r="BS89" i="23"/>
  <c r="BS83" i="23"/>
  <c r="BV73" i="23"/>
  <c r="BV65" i="23"/>
  <c r="BW63" i="23" s="1"/>
  <c r="BY50" i="23"/>
  <c r="BY51" i="23" s="1"/>
  <c r="BZ49" i="23" s="1"/>
  <c r="BQ92" i="23" l="1"/>
  <c r="BQ75" i="23"/>
  <c r="BQ77" i="23" s="1"/>
  <c r="R147" i="13" s="1"/>
  <c r="BW64" i="23"/>
  <c r="BX81" i="23"/>
  <c r="BX60" i="23"/>
  <c r="BY53" i="23"/>
  <c r="BS85" i="23"/>
  <c r="BT80" i="23" s="1"/>
  <c r="BZ50" i="23"/>
  <c r="BZ53" i="23" s="1"/>
  <c r="K51" i="15" l="1"/>
  <c r="K49" i="15"/>
  <c r="K54" i="15"/>
  <c r="K56" i="15"/>
  <c r="BR72" i="23"/>
  <c r="S142" i="13" s="1"/>
  <c r="BZ51" i="23"/>
  <c r="CA49" i="23" s="1"/>
  <c r="CA50" i="23" s="1"/>
  <c r="BT84" i="23"/>
  <c r="BT82" i="23"/>
  <c r="BW73" i="23"/>
  <c r="BW67" i="23"/>
  <c r="BW65" i="23"/>
  <c r="BX63" i="23" s="1"/>
  <c r="BY57" i="23"/>
  <c r="BR74" i="23" l="1"/>
  <c r="BR76" i="23"/>
  <c r="BR88" i="23" s="1"/>
  <c r="BR90" i="23" s="1"/>
  <c r="BT89" i="23"/>
  <c r="BY81" i="23"/>
  <c r="BY58" i="23"/>
  <c r="BZ56" i="23" s="1"/>
  <c r="BT83" i="23"/>
  <c r="CA53" i="23"/>
  <c r="BX64" i="23"/>
  <c r="BX65" i="23" s="1"/>
  <c r="BY63" i="23" s="1"/>
  <c r="BY60" i="23"/>
  <c r="CA51" i="23"/>
  <c r="CB49" i="23" s="1"/>
  <c r="BR92" i="23" l="1"/>
  <c r="BR75" i="23"/>
  <c r="BR77" i="23" s="1"/>
  <c r="BS72" i="23" s="1"/>
  <c r="CB50" i="23"/>
  <c r="CB53" i="23" s="1"/>
  <c r="BX73" i="23"/>
  <c r="BX67" i="23"/>
  <c r="BY64" i="23"/>
  <c r="BY73" i="23" s="1"/>
  <c r="BZ57" i="23"/>
  <c r="BT85" i="23"/>
  <c r="BU80" i="23" s="1"/>
  <c r="BS76" i="23" l="1"/>
  <c r="BS88" i="23" s="1"/>
  <c r="BS90" i="23" s="1"/>
  <c r="BS74" i="23"/>
  <c r="BY65" i="23"/>
  <c r="BZ63" i="23" s="1"/>
  <c r="BY67" i="23"/>
  <c r="BZ81" i="23"/>
  <c r="BZ60" i="23"/>
  <c r="BZ58" i="23"/>
  <c r="CA56" i="23" s="1"/>
  <c r="BU84" i="23"/>
  <c r="BU82" i="23"/>
  <c r="CB51" i="23"/>
  <c r="CC49" i="23" s="1"/>
  <c r="BS75" i="23" l="1"/>
  <c r="BS77" i="23" s="1"/>
  <c r="BT72" i="23" s="1"/>
  <c r="BS92" i="23"/>
  <c r="BU89" i="23"/>
  <c r="CA57" i="23"/>
  <c r="CA58" i="23" s="1"/>
  <c r="CB56" i="23" s="1"/>
  <c r="BZ64" i="23"/>
  <c r="CC50" i="23"/>
  <c r="CC53" i="23" s="1"/>
  <c r="BU83" i="23"/>
  <c r="BU85" i="23" s="1"/>
  <c r="BV80" i="23" s="1"/>
  <c r="BT76" i="23" l="1"/>
  <c r="BT88" i="23" s="1"/>
  <c r="BT90" i="23" s="1"/>
  <c r="BT74" i="23"/>
  <c r="BZ73" i="23"/>
  <c r="BZ65" i="23"/>
  <c r="CA63" i="23" s="1"/>
  <c r="CC51" i="23"/>
  <c r="CD49" i="23" s="1"/>
  <c r="T119" i="13" s="1"/>
  <c r="CB57" i="23"/>
  <c r="CB58" i="23" s="1"/>
  <c r="CC56" i="23" s="1"/>
  <c r="CA81" i="23"/>
  <c r="CA60" i="23"/>
  <c r="BZ67" i="23"/>
  <c r="BV84" i="23"/>
  <c r="BV89" i="23" s="1"/>
  <c r="BV82" i="23"/>
  <c r="BV83" i="23" s="1"/>
  <c r="BT75" i="23" l="1"/>
  <c r="BT77" i="23" s="1"/>
  <c r="BU72" i="23" s="1"/>
  <c r="BU76" i="23" s="1"/>
  <c r="BT92" i="23"/>
  <c r="BV85" i="23"/>
  <c r="BW80" i="23" s="1"/>
  <c r="BW82" i="23" s="1"/>
  <c r="BW83" i="23" s="1"/>
  <c r="CA64" i="23"/>
  <c r="CA73" i="23" s="1"/>
  <c r="CC57" i="23"/>
  <c r="CC58" i="23" s="1"/>
  <c r="CD56" i="23" s="1"/>
  <c r="T126" i="13" s="1"/>
  <c r="CB81" i="23"/>
  <c r="CB60" i="23"/>
  <c r="CD50" i="23"/>
  <c r="CD53" i="23" s="1"/>
  <c r="BU74" i="23" l="1"/>
  <c r="BU75" i="23" s="1"/>
  <c r="BU77" i="23" s="1"/>
  <c r="BW84" i="23"/>
  <c r="BW89" i="23" s="1"/>
  <c r="CD51" i="23"/>
  <c r="CE49" i="23" s="1"/>
  <c r="CE50" i="23" s="1"/>
  <c r="CE53" i="23" s="1"/>
  <c r="CC81" i="23"/>
  <c r="CC60" i="23"/>
  <c r="CD57" i="23"/>
  <c r="BU88" i="23"/>
  <c r="BU90" i="23" s="1"/>
  <c r="CA65" i="23"/>
  <c r="CB63" i="23" s="1"/>
  <c r="CA67" i="23"/>
  <c r="BU92" i="23" l="1"/>
  <c r="BV72" i="23"/>
  <c r="BW85" i="23"/>
  <c r="BX80" i="23" s="1"/>
  <c r="BX84" i="23" s="1"/>
  <c r="BX89" i="23" s="1"/>
  <c r="CE51" i="23"/>
  <c r="CF49" i="23" s="1"/>
  <c r="CF50" i="23" s="1"/>
  <c r="CF53" i="23" s="1"/>
  <c r="CD81" i="23"/>
  <c r="CD58" i="23"/>
  <c r="CE56" i="23" s="1"/>
  <c r="CD60" i="23"/>
  <c r="CB64" i="23"/>
  <c r="CB65" i="23" s="1"/>
  <c r="CC63" i="23" s="1"/>
  <c r="BX82" i="23" l="1"/>
  <c r="BX83" i="23" s="1"/>
  <c r="BV76" i="23"/>
  <c r="BV88" i="23" s="1"/>
  <c r="BV90" i="23" s="1"/>
  <c r="BV74" i="23"/>
  <c r="BV75" i="23" s="1"/>
  <c r="CF51" i="23"/>
  <c r="CG49" i="23" s="1"/>
  <c r="CG50" i="23" s="1"/>
  <c r="CG53" i="23" s="1"/>
  <c r="CC64" i="23"/>
  <c r="CC65" i="23" s="1"/>
  <c r="CD63" i="23" s="1"/>
  <c r="CB73" i="23"/>
  <c r="CB67" i="23"/>
  <c r="CE57" i="23"/>
  <c r="CE58" i="23" s="1"/>
  <c r="CF56" i="23" s="1"/>
  <c r="BX85" i="23" l="1"/>
  <c r="BY80" i="23" s="1"/>
  <c r="BY84" i="23" s="1"/>
  <c r="BY89" i="23" s="1"/>
  <c r="BV92" i="23"/>
  <c r="BV77" i="23"/>
  <c r="BW72" i="23" s="1"/>
  <c r="BW74" i="23" s="1"/>
  <c r="CD64" i="23"/>
  <c r="CD65" i="23" s="1"/>
  <c r="CE63" i="23" s="1"/>
  <c r="CG51" i="23"/>
  <c r="CH49" i="23" s="1"/>
  <c r="CE81" i="23"/>
  <c r="CE60" i="23"/>
  <c r="CC73" i="23"/>
  <c r="CC67" i="23"/>
  <c r="CF57" i="23"/>
  <c r="CF58" i="23" s="1"/>
  <c r="CG56" i="23" s="1"/>
  <c r="BY82" i="23" l="1"/>
  <c r="BY83" i="23" s="1"/>
  <c r="BW76" i="23"/>
  <c r="BW88" i="23" s="1"/>
  <c r="BW90" i="23" s="1"/>
  <c r="CH50" i="23"/>
  <c r="CH53" i="23" s="1"/>
  <c r="BW75" i="23"/>
  <c r="BW92" i="23"/>
  <c r="CG57" i="23"/>
  <c r="CG58" i="23" s="1"/>
  <c r="CH56" i="23" s="1"/>
  <c r="CF81" i="23"/>
  <c r="CF60" i="23"/>
  <c r="CE64" i="23"/>
  <c r="CE73" i="23" s="1"/>
  <c r="CD73" i="23"/>
  <c r="CD67" i="23"/>
  <c r="BY85" i="23" l="1"/>
  <c r="BZ80" i="23" s="1"/>
  <c r="BZ82" i="23" s="1"/>
  <c r="BZ83" i="23" s="1"/>
  <c r="BW77" i="23"/>
  <c r="BX72" i="23" s="1"/>
  <c r="BX74" i="23" s="1"/>
  <c r="CG81" i="23"/>
  <c r="CG60" i="23"/>
  <c r="CH51" i="23"/>
  <c r="CI49" i="23" s="1"/>
  <c r="CH57" i="23"/>
  <c r="CH81" i="23" s="1"/>
  <c r="CE65" i="23"/>
  <c r="CF63" i="23" s="1"/>
  <c r="CE67" i="23"/>
  <c r="BZ84" i="23" l="1"/>
  <c r="BZ89" i="23" s="1"/>
  <c r="BX76" i="23"/>
  <c r="BX88" i="23" s="1"/>
  <c r="BX90" i="23" s="1"/>
  <c r="CH60" i="23"/>
  <c r="CI50" i="23"/>
  <c r="CH58" i="23"/>
  <c r="CI56" i="23" s="1"/>
  <c r="CF64" i="23"/>
  <c r="CF65" i="23" s="1"/>
  <c r="CG63" i="23" s="1"/>
  <c r="BX75" i="23"/>
  <c r="BX92" i="23"/>
  <c r="BZ85" i="23" l="1"/>
  <c r="CA80" i="23" s="1"/>
  <c r="CA84" i="23" s="1"/>
  <c r="CA89" i="23" s="1"/>
  <c r="BX77" i="23"/>
  <c r="BY72" i="23" s="1"/>
  <c r="CG64" i="23"/>
  <c r="CG65" i="23" s="1"/>
  <c r="CH63" i="23" s="1"/>
  <c r="CF73" i="23"/>
  <c r="CF67" i="23"/>
  <c r="CI53" i="23"/>
  <c r="CI57" i="23" s="1"/>
  <c r="CI58" i="23" s="1"/>
  <c r="CJ56" i="23" s="1"/>
  <c r="CI51" i="23"/>
  <c r="CJ49" i="23" s="1"/>
  <c r="CA82" i="23" l="1"/>
  <c r="CA83" i="23" s="1"/>
  <c r="BY76" i="23"/>
  <c r="BY88" i="23" s="1"/>
  <c r="BY90" i="23" s="1"/>
  <c r="BY74" i="23"/>
  <c r="BY75" i="23" s="1"/>
  <c r="CH64" i="23"/>
  <c r="CH65" i="23" s="1"/>
  <c r="CI63" i="23" s="1"/>
  <c r="CJ50" i="23"/>
  <c r="CG73" i="23"/>
  <c r="CG67" i="23"/>
  <c r="CI81" i="23"/>
  <c r="CI60" i="23"/>
  <c r="CA85" i="23" l="1"/>
  <c r="CB80" i="23" s="1"/>
  <c r="CB84" i="23" s="1"/>
  <c r="CB89" i="23" s="1"/>
  <c r="BY92" i="23"/>
  <c r="CB82" i="23"/>
  <c r="BY77" i="23"/>
  <c r="BZ72" i="23" s="1"/>
  <c r="BZ74" i="23" s="1"/>
  <c r="CI64" i="23"/>
  <c r="CI73" i="23" s="1"/>
  <c r="CH73" i="23"/>
  <c r="CH67" i="23"/>
  <c r="CJ53" i="23"/>
  <c r="CJ51" i="23"/>
  <c r="CK49" i="23" s="1"/>
  <c r="CB83" i="23" l="1"/>
  <c r="CB85" i="23" s="1"/>
  <c r="CC80" i="23" s="1"/>
  <c r="BZ76" i="23"/>
  <c r="BZ88" i="23" s="1"/>
  <c r="BZ90" i="23" s="1"/>
  <c r="CI67" i="23"/>
  <c r="CI65" i="23"/>
  <c r="CJ63" i="23" s="1"/>
  <c r="CK50" i="23"/>
  <c r="CJ57" i="23"/>
  <c r="CJ60" i="23" s="1"/>
  <c r="BZ75" i="23"/>
  <c r="BZ92" i="23"/>
  <c r="CC84" i="23" l="1"/>
  <c r="CC89" i="23" s="1"/>
  <c r="CC82" i="23"/>
  <c r="BZ77" i="23"/>
  <c r="CA72" i="23" s="1"/>
  <c r="CJ64" i="23"/>
  <c r="CK53" i="23"/>
  <c r="CK51" i="23"/>
  <c r="CL49" i="23" s="1"/>
  <c r="CJ81" i="23"/>
  <c r="CJ58" i="23"/>
  <c r="CK56" i="23" s="1"/>
  <c r="CC83" i="23" l="1"/>
  <c r="CC85" i="23" s="1"/>
  <c r="CA76" i="23"/>
  <c r="CA88" i="23" s="1"/>
  <c r="CA90" i="23" s="1"/>
  <c r="CA74" i="23"/>
  <c r="CA92" i="23" s="1"/>
  <c r="CK57" i="23"/>
  <c r="CK81" i="23" s="1"/>
  <c r="CL50" i="23"/>
  <c r="CJ73" i="23"/>
  <c r="CJ65" i="23"/>
  <c r="CK63" i="23" s="1"/>
  <c r="CJ67" i="23"/>
  <c r="S155" i="13" l="1"/>
  <c r="CD80" i="23"/>
  <c r="CA75" i="23"/>
  <c r="CK60" i="23"/>
  <c r="CK64" i="23" s="1"/>
  <c r="CK73" i="23" s="1"/>
  <c r="CK58" i="23"/>
  <c r="CL56" i="23" s="1"/>
  <c r="CL53" i="23"/>
  <c r="CL51" i="23"/>
  <c r="CM49" i="23" s="1"/>
  <c r="T150" i="13" l="1"/>
  <c r="CD84" i="23"/>
  <c r="CD89" i="23" s="1"/>
  <c r="CD82" i="23"/>
  <c r="CD83" i="23" s="1"/>
  <c r="L50" i="15"/>
  <c r="L55" i="15"/>
  <c r="CA77" i="23"/>
  <c r="CB72" i="23" s="1"/>
  <c r="CL57" i="23"/>
  <c r="CL81" i="23" s="1"/>
  <c r="CK67" i="23"/>
  <c r="CK65" i="23"/>
  <c r="CL63" i="23" s="1"/>
  <c r="CM50" i="23"/>
  <c r="CM53" i="23" s="1"/>
  <c r="CD85" i="23" l="1"/>
  <c r="CE80" i="23" s="1"/>
  <c r="CE84" i="23" s="1"/>
  <c r="CL60" i="23"/>
  <c r="CL64" i="23" s="1"/>
  <c r="CB74" i="23"/>
  <c r="CB76" i="23"/>
  <c r="CB88" i="23" s="1"/>
  <c r="CB90" i="23" s="1"/>
  <c r="CL58" i="23"/>
  <c r="CM56" i="23" s="1"/>
  <c r="CM57" i="23" s="1"/>
  <c r="CM51" i="23"/>
  <c r="CN49" i="23" s="1"/>
  <c r="CE82" i="23" l="1"/>
  <c r="CB75" i="23"/>
  <c r="CB77" i="23" s="1"/>
  <c r="CC72" i="23" s="1"/>
  <c r="CB92" i="23"/>
  <c r="CN50" i="23"/>
  <c r="CN53" i="23" s="1"/>
  <c r="CL73" i="23"/>
  <c r="CL65" i="23"/>
  <c r="CM63" i="23" s="1"/>
  <c r="CE83" i="23"/>
  <c r="CE89" i="23"/>
  <c r="CM81" i="23"/>
  <c r="CM58" i="23"/>
  <c r="CN56" i="23" s="1"/>
  <c r="CM60" i="23"/>
  <c r="CL67" i="23"/>
  <c r="CC76" i="23" l="1"/>
  <c r="CC88" i="23" s="1"/>
  <c r="CC90" i="23" s="1"/>
  <c r="CC74" i="23"/>
  <c r="CC75" i="23" s="1"/>
  <c r="CN51" i="23"/>
  <c r="CO49" i="23" s="1"/>
  <c r="CM64" i="23"/>
  <c r="CM73" i="23" s="1"/>
  <c r="CN57" i="23"/>
  <c r="CN81" i="23" s="1"/>
  <c r="CE85" i="23"/>
  <c r="CF80" i="23" s="1"/>
  <c r="CC77" i="23" l="1"/>
  <c r="CD72" i="23" s="1"/>
  <c r="CC92" i="23"/>
  <c r="CM67" i="23"/>
  <c r="CN60" i="23"/>
  <c r="CM65" i="23"/>
  <c r="CN63" i="23" s="1"/>
  <c r="CF84" i="23"/>
  <c r="CF82" i="23"/>
  <c r="CN58" i="23"/>
  <c r="CO56" i="23" s="1"/>
  <c r="CO50" i="23"/>
  <c r="CO53" i="23" s="1"/>
  <c r="S147" i="13" l="1"/>
  <c r="L51" i="15" s="1"/>
  <c r="T142" i="13"/>
  <c r="CD76" i="23"/>
  <c r="CD88" i="23" s="1"/>
  <c r="CD90" i="23" s="1"/>
  <c r="CD74" i="23"/>
  <c r="CD92" i="23" s="1"/>
  <c r="CN64" i="23"/>
  <c r="CN73" i="23" s="1"/>
  <c r="CO57" i="23"/>
  <c r="CO81" i="23" s="1"/>
  <c r="CO51" i="23"/>
  <c r="CP49" i="23" s="1"/>
  <c r="U119" i="13" s="1"/>
  <c r="CF89" i="23"/>
  <c r="CF83" i="23"/>
  <c r="CF85" i="23" s="1"/>
  <c r="CG80" i="23" s="1"/>
  <c r="L56" i="15" l="1"/>
  <c r="L54" i="15"/>
  <c r="L49" i="15"/>
  <c r="CD75" i="23"/>
  <c r="CD77" i="23" s="1"/>
  <c r="CE72" i="23" s="1"/>
  <c r="CN67" i="23"/>
  <c r="CN65" i="23"/>
  <c r="CO63" i="23" s="1"/>
  <c r="CG84" i="23"/>
  <c r="CG82" i="23"/>
  <c r="CP50" i="23"/>
  <c r="CP53" i="23" s="1"/>
  <c r="CO58" i="23"/>
  <c r="CP56" i="23" s="1"/>
  <c r="U126" i="13" s="1"/>
  <c r="CO60" i="23"/>
  <c r="CE76" i="23" l="1"/>
  <c r="CE88" i="23" s="1"/>
  <c r="CE90" i="23" s="1"/>
  <c r="CE74" i="23"/>
  <c r="CO64" i="23"/>
  <c r="CP57" i="23"/>
  <c r="CP51" i="23"/>
  <c r="CQ49" i="23" s="1"/>
  <c r="CG83" i="23"/>
  <c r="CG85" i="23" s="1"/>
  <c r="CH80" i="23" s="1"/>
  <c r="CG89" i="23"/>
  <c r="CE92" i="23" l="1"/>
  <c r="CE75" i="23"/>
  <c r="CE77" i="23" s="1"/>
  <c r="CP81" i="23"/>
  <c r="CP58" i="23"/>
  <c r="CQ56" i="23" s="1"/>
  <c r="CP60" i="23"/>
  <c r="CH84" i="23"/>
  <c r="CH89" i="23" s="1"/>
  <c r="CH82" i="23"/>
  <c r="CH83" i="23" s="1"/>
  <c r="CO73" i="23"/>
  <c r="CO65" i="23"/>
  <c r="CP63" i="23" s="1"/>
  <c r="CO67" i="23"/>
  <c r="CQ50" i="23"/>
  <c r="CQ53" i="23" s="1"/>
  <c r="CF72" i="23" l="1"/>
  <c r="CQ51" i="23"/>
  <c r="CR49" i="23" s="1"/>
  <c r="CR50" i="23" s="1"/>
  <c r="CR53" i="23" s="1"/>
  <c r="CH85" i="23"/>
  <c r="CI80" i="23" s="1"/>
  <c r="CQ57" i="23"/>
  <c r="CQ58" i="23" s="1"/>
  <c r="CR56" i="23" s="1"/>
  <c r="CP64" i="23"/>
  <c r="CF76" i="23" l="1"/>
  <c r="CF88" i="23" s="1"/>
  <c r="CF90" i="23" s="1"/>
  <c r="CF74" i="23"/>
  <c r="CR57" i="23"/>
  <c r="CR81" i="23" s="1"/>
  <c r="CP73" i="23"/>
  <c r="CQ81" i="23"/>
  <c r="CR51" i="23"/>
  <c r="CS49" i="23" s="1"/>
  <c r="CQ60" i="23"/>
  <c r="CP67" i="23"/>
  <c r="CI84" i="23"/>
  <c r="CI89" i="23" s="1"/>
  <c r="CI82" i="23"/>
  <c r="CI83" i="23" s="1"/>
  <c r="CP65" i="23"/>
  <c r="CQ63" i="23" s="1"/>
  <c r="CF75" i="23" l="1"/>
  <c r="CF77" i="23" s="1"/>
  <c r="CF92" i="23"/>
  <c r="CR60" i="23"/>
  <c r="CS50" i="23"/>
  <c r="CS53" i="23" s="1"/>
  <c r="CQ64" i="23"/>
  <c r="CQ65" i="23" s="1"/>
  <c r="CR63" i="23" s="1"/>
  <c r="CR58" i="23"/>
  <c r="CS56" i="23" s="1"/>
  <c r="CI85" i="23"/>
  <c r="CJ80" i="23" s="1"/>
  <c r="CG72" i="23" l="1"/>
  <c r="CR64" i="23"/>
  <c r="CQ73" i="23"/>
  <c r="CS57" i="23"/>
  <c r="CS58" i="23" s="1"/>
  <c r="CT56" i="23" s="1"/>
  <c r="CS51" i="23"/>
  <c r="CT49" i="23" s="1"/>
  <c r="CQ67" i="23"/>
  <c r="CJ84" i="23"/>
  <c r="CJ89" i="23" s="1"/>
  <c r="CJ82" i="23"/>
  <c r="CJ83" i="23" s="1"/>
  <c r="CG76" i="23" l="1"/>
  <c r="CG88" i="23" s="1"/>
  <c r="CG90" i="23" s="1"/>
  <c r="CG74" i="23"/>
  <c r="CJ85" i="23"/>
  <c r="CK80" i="23" s="1"/>
  <c r="CR73" i="23"/>
  <c r="CR67" i="23"/>
  <c r="CR65" i="23"/>
  <c r="CS63" i="23" s="1"/>
  <c r="CT50" i="23"/>
  <c r="CT53" i="23" s="1"/>
  <c r="CT57" i="23" s="1"/>
  <c r="CT81" i="23" s="1"/>
  <c r="CS81" i="23"/>
  <c r="CS60" i="23"/>
  <c r="CG75" i="23" l="1"/>
  <c r="CG77" i="23" s="1"/>
  <c r="CG92" i="23"/>
  <c r="CT58" i="23"/>
  <c r="CU56" i="23" s="1"/>
  <c r="CT51" i="23"/>
  <c r="CU49" i="23" s="1"/>
  <c r="CS64" i="23"/>
  <c r="CS67" i="23" s="1"/>
  <c r="CK84" i="23"/>
  <c r="CK89" i="23" s="1"/>
  <c r="CK82" i="23"/>
  <c r="CK83" i="23" s="1"/>
  <c r="CT60" i="23"/>
  <c r="CH72" i="23" l="1"/>
  <c r="CK85" i="23"/>
  <c r="CL80" i="23" s="1"/>
  <c r="CS73" i="23"/>
  <c r="CS65" i="23"/>
  <c r="CT63" i="23" s="1"/>
  <c r="CU50" i="23"/>
  <c r="CU53" i="23" s="1"/>
  <c r="CH76" i="23" l="1"/>
  <c r="CH88" i="23" s="1"/>
  <c r="CH90" i="23" s="1"/>
  <c r="CH74" i="23"/>
  <c r="CU51" i="23"/>
  <c r="CV49" i="23" s="1"/>
  <c r="CU57" i="23"/>
  <c r="CU60" i="23" s="1"/>
  <c r="CT64" i="23"/>
  <c r="CT65" i="23" s="1"/>
  <c r="CU63" i="23" s="1"/>
  <c r="CL84" i="23"/>
  <c r="CL89" i="23" s="1"/>
  <c r="CL82" i="23"/>
  <c r="CL83" i="23" s="1"/>
  <c r="CH75" i="23" l="1"/>
  <c r="CH92" i="23"/>
  <c r="CU64" i="23"/>
  <c r="CU73" i="23" s="1"/>
  <c r="CL85" i="23"/>
  <c r="CM80" i="23" s="1"/>
  <c r="CT73" i="23"/>
  <c r="CT67" i="23"/>
  <c r="CU81" i="23"/>
  <c r="CU58" i="23"/>
  <c r="CV56" i="23" s="1"/>
  <c r="CV50" i="23"/>
  <c r="CH77" i="23" l="1"/>
  <c r="CI72" i="23" s="1"/>
  <c r="CU65" i="23"/>
  <c r="CV63" i="23" s="1"/>
  <c r="CM84" i="23"/>
  <c r="CM89" i="23" s="1"/>
  <c r="CM82" i="23"/>
  <c r="CM83" i="23" s="1"/>
  <c r="CV53" i="23"/>
  <c r="CV57" i="23" s="1"/>
  <c r="CV81" i="23" s="1"/>
  <c r="CV51" i="23"/>
  <c r="CW49" i="23" s="1"/>
  <c r="CU67" i="23"/>
  <c r="CI76" i="23" l="1"/>
  <c r="CI88" i="23" s="1"/>
  <c r="CI90" i="23" s="1"/>
  <c r="CI74" i="23"/>
  <c r="CI75" i="23" s="1"/>
  <c r="CM85" i="23"/>
  <c r="CN80" i="23" s="1"/>
  <c r="CN84" i="23" s="1"/>
  <c r="CN89" i="23" s="1"/>
  <c r="CW50" i="23"/>
  <c r="CV58" i="23"/>
  <c r="CW56" i="23" s="1"/>
  <c r="CV60" i="23"/>
  <c r="CI92" i="23" l="1"/>
  <c r="CI77" i="23"/>
  <c r="CJ72" i="23" s="1"/>
  <c r="CN82" i="23"/>
  <c r="CN83" i="23" s="1"/>
  <c r="CN85" i="23" s="1"/>
  <c r="CO80" i="23" s="1"/>
  <c r="CV64" i="23"/>
  <c r="CV67" i="23" s="1"/>
  <c r="CW53" i="23"/>
  <c r="CW51" i="23"/>
  <c r="CX49" i="23" s="1"/>
  <c r="CJ76" i="23" l="1"/>
  <c r="CJ88" i="23" s="1"/>
  <c r="CJ90" i="23" s="1"/>
  <c r="CJ74" i="23"/>
  <c r="CX50" i="23"/>
  <c r="CV73" i="23"/>
  <c r="CV65" i="23"/>
  <c r="CW63" i="23" s="1"/>
  <c r="CO84" i="23"/>
  <c r="CO89" i="23" s="1"/>
  <c r="CO82" i="23"/>
  <c r="CO83" i="23" s="1"/>
  <c r="CW57" i="23"/>
  <c r="CW60" i="23" s="1"/>
  <c r="CJ75" i="23" l="1"/>
  <c r="CJ77" i="23" s="1"/>
  <c r="CJ92" i="23"/>
  <c r="CW81" i="23"/>
  <c r="CW58" i="23"/>
  <c r="CX56" i="23" s="1"/>
  <c r="CO85" i="23"/>
  <c r="T155" i="13" s="1"/>
  <c r="M50" i="15" s="1"/>
  <c r="CW64" i="23"/>
  <c r="CW73" i="23" s="1"/>
  <c r="CX53" i="23"/>
  <c r="CX51" i="23"/>
  <c r="CY49" i="23" s="1"/>
  <c r="M55" i="15" l="1"/>
  <c r="CK72" i="23"/>
  <c r="CY50" i="23"/>
  <c r="CW65" i="23"/>
  <c r="CX63" i="23" s="1"/>
  <c r="CP80" i="23"/>
  <c r="U150" i="13" s="1"/>
  <c r="CX57" i="23"/>
  <c r="CX81" i="23" s="1"/>
  <c r="CW67" i="23"/>
  <c r="CK76" i="23" l="1"/>
  <c r="CK88" i="23" s="1"/>
  <c r="CK90" i="23" s="1"/>
  <c r="CK74" i="23"/>
  <c r="CK92" i="23" s="1"/>
  <c r="CX58" i="23"/>
  <c r="CY56" i="23" s="1"/>
  <c r="CP84" i="23"/>
  <c r="CP82" i="23"/>
  <c r="CX60" i="23"/>
  <c r="CX64" i="23" s="1"/>
  <c r="CX73" i="23" s="1"/>
  <c r="CY53" i="23"/>
  <c r="CY51" i="23"/>
  <c r="CZ49" i="23" s="1"/>
  <c r="CK75" i="23" l="1"/>
  <c r="CK77" i="23" s="1"/>
  <c r="CL72" i="23" s="1"/>
  <c r="CP83" i="23"/>
  <c r="CP85" i="23" s="1"/>
  <c r="CQ80" i="23" s="1"/>
  <c r="CZ50" i="23"/>
  <c r="CZ53" i="23" s="1"/>
  <c r="CP89" i="23"/>
  <c r="CY57" i="23"/>
  <c r="CY81" i="23" s="1"/>
  <c r="CX67" i="23"/>
  <c r="CX65" i="23"/>
  <c r="CY63" i="23" s="1"/>
  <c r="CL76" i="23" l="1"/>
  <c r="CL88" i="23" s="1"/>
  <c r="CL90" i="23" s="1"/>
  <c r="CL74" i="23"/>
  <c r="CY58" i="23"/>
  <c r="CZ56" i="23" s="1"/>
  <c r="CZ57" i="23" s="1"/>
  <c r="CZ81" i="23" s="1"/>
  <c r="CY60" i="23"/>
  <c r="CY64" i="23" s="1"/>
  <c r="CY73" i="23" s="1"/>
  <c r="CQ84" i="23"/>
  <c r="CQ82" i="23"/>
  <c r="CZ51" i="23"/>
  <c r="DA49" i="23" s="1"/>
  <c r="CL75" i="23" l="1"/>
  <c r="CL77" i="23" s="1"/>
  <c r="CL92" i="23"/>
  <c r="CY65" i="23"/>
  <c r="CZ63" i="23" s="1"/>
  <c r="CZ60" i="23"/>
  <c r="CY67" i="23"/>
  <c r="DA50" i="23"/>
  <c r="DA53" i="23" s="1"/>
  <c r="CQ83" i="23"/>
  <c r="CQ85" i="23" s="1"/>
  <c r="CR80" i="23" s="1"/>
  <c r="CQ89" i="23"/>
  <c r="CZ58" i="23"/>
  <c r="DA56" i="23" s="1"/>
  <c r="CM72" i="23" l="1"/>
  <c r="CR84" i="23"/>
  <c r="CR82" i="23"/>
  <c r="DA51" i="23"/>
  <c r="DB49" i="23" s="1"/>
  <c r="V119" i="13" s="1"/>
  <c r="DA57" i="23"/>
  <c r="DA81" i="23" s="1"/>
  <c r="CZ64" i="23"/>
  <c r="CZ67" i="23" s="1"/>
  <c r="CM76" i="23" l="1"/>
  <c r="CM88" i="23" s="1"/>
  <c r="CM90" i="23" s="1"/>
  <c r="CM74" i="23"/>
  <c r="DA58" i="23"/>
  <c r="DB56" i="23" s="1"/>
  <c r="V126" i="13" s="1"/>
  <c r="CR89" i="23"/>
  <c r="DB50" i="23"/>
  <c r="DB53" i="23" s="1"/>
  <c r="DA60" i="23"/>
  <c r="CR83" i="23"/>
  <c r="CR85" i="23" s="1"/>
  <c r="CS80" i="23" s="1"/>
  <c r="CZ73" i="23"/>
  <c r="CZ65" i="23"/>
  <c r="DA63" i="23" s="1"/>
  <c r="CM75" i="23" l="1"/>
  <c r="CM77" i="23" s="1"/>
  <c r="CM92" i="23"/>
  <c r="DA64" i="23"/>
  <c r="DA73" i="23" s="1"/>
  <c r="CS84" i="23"/>
  <c r="CS82" i="23"/>
  <c r="DB51" i="23"/>
  <c r="DC49" i="23" s="1"/>
  <c r="DB57" i="23"/>
  <c r="DB58" i="23" s="1"/>
  <c r="DC56" i="23" s="1"/>
  <c r="CN72" i="23" l="1"/>
  <c r="DA67" i="23"/>
  <c r="DA65" i="23"/>
  <c r="DB63" i="23" s="1"/>
  <c r="DB81" i="23"/>
  <c r="CS83" i="23"/>
  <c r="CS85" i="23" s="1"/>
  <c r="CT80" i="23" s="1"/>
  <c r="CS89" i="23"/>
  <c r="DB60" i="23"/>
  <c r="DC50" i="23"/>
  <c r="DC53" i="23" s="1"/>
  <c r="CN76" i="23" l="1"/>
  <c r="CN88" i="23" s="1"/>
  <c r="CN90" i="23" s="1"/>
  <c r="CN74" i="23"/>
  <c r="DC51" i="23"/>
  <c r="DD49" i="23" s="1"/>
  <c r="DD50" i="23" s="1"/>
  <c r="DD53" i="23" s="1"/>
  <c r="CT84" i="23"/>
  <c r="CT89" i="23" s="1"/>
  <c r="CT82" i="23"/>
  <c r="CT83" i="23" s="1"/>
  <c r="DC57" i="23"/>
  <c r="DB64" i="23"/>
  <c r="CN75" i="23" l="1"/>
  <c r="CN77" i="23" s="1"/>
  <c r="CN92" i="23"/>
  <c r="DB73" i="23"/>
  <c r="DB65" i="23"/>
  <c r="DC63" i="23" s="1"/>
  <c r="DC81" i="23"/>
  <c r="DC58" i="23"/>
  <c r="DD56" i="23" s="1"/>
  <c r="CT85" i="23"/>
  <c r="CU80" i="23" s="1"/>
  <c r="DB67" i="23"/>
  <c r="DC60" i="23"/>
  <c r="DD51" i="23"/>
  <c r="DE49" i="23" s="1"/>
  <c r="CO72" i="23" l="1"/>
  <c r="DD57" i="23"/>
  <c r="CU84" i="23"/>
  <c r="CU89" i="23" s="1"/>
  <c r="CU82" i="23"/>
  <c r="CU83" i="23" s="1"/>
  <c r="DE50" i="23"/>
  <c r="DE53" i="23" s="1"/>
  <c r="DC64" i="23"/>
  <c r="CO76" i="23" l="1"/>
  <c r="CO88" i="23" s="1"/>
  <c r="CO90" i="23" s="1"/>
  <c r="CO74" i="23"/>
  <c r="DC73" i="23"/>
  <c r="DE51" i="23"/>
  <c r="DF49" i="23" s="1"/>
  <c r="CU85" i="23"/>
  <c r="CV80" i="23" s="1"/>
  <c r="DD81" i="23"/>
  <c r="DD60" i="23"/>
  <c r="DD58" i="23"/>
  <c r="DE56" i="23" s="1"/>
  <c r="DC65" i="23"/>
  <c r="DD63" i="23" s="1"/>
  <c r="DC67" i="23"/>
  <c r="CO75" i="23" l="1"/>
  <c r="CO77" i="23" s="1"/>
  <c r="T147" i="13" s="1"/>
  <c r="CO92" i="23"/>
  <c r="CV84" i="23"/>
  <c r="CV89" i="23" s="1"/>
  <c r="CV82" i="23"/>
  <c r="CV83" i="23" s="1"/>
  <c r="DF50" i="23"/>
  <c r="DF53" i="23" s="1"/>
  <c r="DD64" i="23"/>
  <c r="DD65" i="23" s="1"/>
  <c r="DE63" i="23" s="1"/>
  <c r="DE57" i="23"/>
  <c r="DE58" i="23" s="1"/>
  <c r="DF56" i="23" s="1"/>
  <c r="M49" i="15" l="1"/>
  <c r="M51" i="15"/>
  <c r="M54" i="15"/>
  <c r="M56" i="15"/>
  <c r="CP72" i="23"/>
  <c r="U142" i="13" s="1"/>
  <c r="DD67" i="23"/>
  <c r="DF51" i="23"/>
  <c r="DG49" i="23" s="1"/>
  <c r="CV85" i="23"/>
  <c r="CW80" i="23" s="1"/>
  <c r="DF57" i="23"/>
  <c r="DF81" i="23" s="1"/>
  <c r="DE81" i="23"/>
  <c r="DE60" i="23"/>
  <c r="DD73" i="23"/>
  <c r="CP76" i="23" l="1"/>
  <c r="CP88" i="23" s="1"/>
  <c r="CP90" i="23" s="1"/>
  <c r="CP74" i="23"/>
  <c r="CW84" i="23"/>
  <c r="CW89" i="23" s="1"/>
  <c r="CW82" i="23"/>
  <c r="CW83" i="23" s="1"/>
  <c r="DF58" i="23"/>
  <c r="DG56" i="23" s="1"/>
  <c r="DF60" i="23"/>
  <c r="DG50" i="23"/>
  <c r="DG53" i="23" s="1"/>
  <c r="DE64" i="23"/>
  <c r="DE67" i="23" s="1"/>
  <c r="CP75" i="23" l="1"/>
  <c r="CP77" i="23" s="1"/>
  <c r="CP92" i="23"/>
  <c r="DG57" i="23"/>
  <c r="DG81" i="23" s="1"/>
  <c r="DE73" i="23"/>
  <c r="DE65" i="23"/>
  <c r="DF63" i="23" s="1"/>
  <c r="DG51" i="23"/>
  <c r="DH49" i="23" s="1"/>
  <c r="CW85" i="23"/>
  <c r="CX80" i="23" s="1"/>
  <c r="CQ72" i="23" l="1"/>
  <c r="CQ76" i="23" s="1"/>
  <c r="CQ88" i="23" s="1"/>
  <c r="CQ90" i="23" s="1"/>
  <c r="DG60" i="23"/>
  <c r="DG58" i="23"/>
  <c r="DH56" i="23" s="1"/>
  <c r="DH50" i="23"/>
  <c r="DH53" i="23" s="1"/>
  <c r="CX84" i="23"/>
  <c r="CX89" i="23" s="1"/>
  <c r="CX82" i="23"/>
  <c r="CX83" i="23" s="1"/>
  <c r="DF64" i="23"/>
  <c r="DF65" i="23" s="1"/>
  <c r="DG63" i="23" s="1"/>
  <c r="CQ74" i="23" l="1"/>
  <c r="CQ75" i="23" s="1"/>
  <c r="CQ77" i="23" s="1"/>
  <c r="DH57" i="23"/>
  <c r="DH81" i="23" s="1"/>
  <c r="CX85" i="23"/>
  <c r="CY80" i="23" s="1"/>
  <c r="DF73" i="23"/>
  <c r="DF67" i="23"/>
  <c r="DG64" i="23"/>
  <c r="DH51" i="23"/>
  <c r="DI49" i="23" s="1"/>
  <c r="DH58" i="23" l="1"/>
  <c r="DI56" i="23" s="1"/>
  <c r="CQ92" i="23"/>
  <c r="DH60" i="23"/>
  <c r="CR72" i="23"/>
  <c r="DG73" i="23"/>
  <c r="DG67" i="23"/>
  <c r="DI50" i="23"/>
  <c r="DG65" i="23"/>
  <c r="DH63" i="23" s="1"/>
  <c r="CY84" i="23"/>
  <c r="CY89" i="23" s="1"/>
  <c r="CY82" i="23"/>
  <c r="CY83" i="23" s="1"/>
  <c r="CR76" i="23" l="1"/>
  <c r="CR88" i="23" s="1"/>
  <c r="CR90" i="23" s="1"/>
  <c r="CR74" i="23"/>
  <c r="CR75" i="23" s="1"/>
  <c r="DI53" i="23"/>
  <c r="DH64" i="23"/>
  <c r="CY85" i="23"/>
  <c r="CZ80" i="23" s="1"/>
  <c r="DI51" i="23"/>
  <c r="DJ49" i="23" s="1"/>
  <c r="CR92" i="23" l="1"/>
  <c r="CR77" i="23"/>
  <c r="CS72" i="23" s="1"/>
  <c r="CZ84" i="23"/>
  <c r="CZ89" i="23" s="1"/>
  <c r="CZ82" i="23"/>
  <c r="CZ83" i="23" s="1"/>
  <c r="DH73" i="23"/>
  <c r="DH67" i="23"/>
  <c r="DI57" i="23"/>
  <c r="DJ50" i="23"/>
  <c r="DH65" i="23"/>
  <c r="DI63" i="23" s="1"/>
  <c r="CS76" i="23" l="1"/>
  <c r="CS88" i="23" s="1"/>
  <c r="CS90" i="23" s="1"/>
  <c r="CS74" i="23"/>
  <c r="DJ53" i="23"/>
  <c r="CZ85" i="23"/>
  <c r="DA80" i="23" s="1"/>
  <c r="DJ51" i="23"/>
  <c r="DK49" i="23" s="1"/>
  <c r="DI81" i="23"/>
  <c r="DI58" i="23"/>
  <c r="DJ56" i="23" s="1"/>
  <c r="DI60" i="23"/>
  <c r="DI64" i="23" s="1"/>
  <c r="DI73" i="23" s="1"/>
  <c r="CS92" i="23" l="1"/>
  <c r="CS75" i="23"/>
  <c r="CS77" i="23" s="1"/>
  <c r="DI65" i="23"/>
  <c r="DJ63" i="23" s="1"/>
  <c r="DK50" i="23"/>
  <c r="DK51" i="23" s="1"/>
  <c r="DL49" i="23" s="1"/>
  <c r="DJ57" i="23"/>
  <c r="DJ81" i="23" s="1"/>
  <c r="DI67" i="23"/>
  <c r="DA84" i="23"/>
  <c r="DA89" i="23" s="1"/>
  <c r="DA82" i="23"/>
  <c r="DA83" i="23" s="1"/>
  <c r="CT72" i="23" l="1"/>
  <c r="CT74" i="23" s="1"/>
  <c r="DJ58" i="23"/>
  <c r="DK56" i="23" s="1"/>
  <c r="DL50" i="23"/>
  <c r="DL53" i="23" s="1"/>
  <c r="DA85" i="23"/>
  <c r="U155" i="13" s="1"/>
  <c r="N50" i="15" s="1"/>
  <c r="DK53" i="23"/>
  <c r="DJ60" i="23"/>
  <c r="DJ64" i="23" s="1"/>
  <c r="DJ73" i="23" s="1"/>
  <c r="N55" i="15" l="1"/>
  <c r="CT76" i="23"/>
  <c r="CT88" i="23" s="1"/>
  <c r="CT90" i="23" s="1"/>
  <c r="CT75" i="23"/>
  <c r="CT92" i="23"/>
  <c r="DJ67" i="23"/>
  <c r="DK57" i="23"/>
  <c r="DB80" i="23"/>
  <c r="V150" i="13" s="1"/>
  <c r="DJ65" i="23"/>
  <c r="DK63" i="23" s="1"/>
  <c r="DL51" i="23"/>
  <c r="DM49" i="23" s="1"/>
  <c r="CT77" i="23" l="1"/>
  <c r="CU72" i="23" s="1"/>
  <c r="DM50" i="23"/>
  <c r="DB84" i="23"/>
  <c r="DB82" i="23"/>
  <c r="DK81" i="23"/>
  <c r="DK58" i="23"/>
  <c r="DL56" i="23" s="1"/>
  <c r="DK60" i="23"/>
  <c r="DK64" i="23" s="1"/>
  <c r="DK73" i="23" s="1"/>
  <c r="CU76" i="23" l="1"/>
  <c r="CU88" i="23" s="1"/>
  <c r="CU90" i="23" s="1"/>
  <c r="CU74" i="23"/>
  <c r="DB89" i="23"/>
  <c r="DK65" i="23"/>
  <c r="DL63" i="23" s="1"/>
  <c r="DK67" i="23"/>
  <c r="DL57" i="23"/>
  <c r="DL58" i="23" s="1"/>
  <c r="DM56" i="23" s="1"/>
  <c r="DB83" i="23"/>
  <c r="DM53" i="23"/>
  <c r="DM51" i="23"/>
  <c r="DN49" i="23" s="1"/>
  <c r="W119" i="13" s="1"/>
  <c r="CU75" i="23" l="1"/>
  <c r="CU77" i="23" s="1"/>
  <c r="CU92" i="23"/>
  <c r="DM57" i="23"/>
  <c r="DM81" i="23" s="1"/>
  <c r="DL81" i="23"/>
  <c r="DL60" i="23"/>
  <c r="DL64" i="23" s="1"/>
  <c r="DL73" i="23" s="1"/>
  <c r="DN50" i="23"/>
  <c r="DN53" i="23" s="1"/>
  <c r="DB85" i="23"/>
  <c r="DC80" i="23" s="1"/>
  <c r="CV72" i="23" l="1"/>
  <c r="DM58" i="23"/>
  <c r="DN56" i="23" s="1"/>
  <c r="DN51" i="23"/>
  <c r="DO49" i="23" s="1"/>
  <c r="DO50" i="23" s="1"/>
  <c r="DO53" i="23" s="1"/>
  <c r="DL65" i="23"/>
  <c r="DM63" i="23" s="1"/>
  <c r="DM60" i="23"/>
  <c r="DL67" i="23"/>
  <c r="DC84" i="23"/>
  <c r="DC82" i="23"/>
  <c r="DN57" i="23" l="1"/>
  <c r="DN58" i="23" s="1"/>
  <c r="DO56" i="23" s="1"/>
  <c r="DO57" i="23" s="1"/>
  <c r="DO81" i="23" s="1"/>
  <c r="W126" i="13"/>
  <c r="CV76" i="23"/>
  <c r="CV88" i="23" s="1"/>
  <c r="CV90" i="23" s="1"/>
  <c r="CV74" i="23"/>
  <c r="DC89" i="23"/>
  <c r="DO51" i="23"/>
  <c r="DP49" i="23" s="1"/>
  <c r="DC83" i="23"/>
  <c r="DM64" i="23"/>
  <c r="DM73" i="23" s="1"/>
  <c r="DN60" i="23" l="1"/>
  <c r="DN81" i="23"/>
  <c r="CV75" i="23"/>
  <c r="CV77" i="23" s="1"/>
  <c r="CV92" i="23"/>
  <c r="DO60" i="23"/>
  <c r="DO58" i="23"/>
  <c r="DP56" i="23" s="1"/>
  <c r="DM67" i="23"/>
  <c r="DM65" i="23"/>
  <c r="DN63" i="23" s="1"/>
  <c r="DC85" i="23"/>
  <c r="DD80" i="23" s="1"/>
  <c r="DP50" i="23"/>
  <c r="DP53" i="23" s="1"/>
  <c r="DN64" i="23" l="1"/>
  <c r="DN67" i="23" s="1"/>
  <c r="CW72" i="23"/>
  <c r="DP51" i="23"/>
  <c r="DQ49" i="23" s="1"/>
  <c r="DQ50" i="23" s="1"/>
  <c r="DQ53" i="23" s="1"/>
  <c r="DN65" i="23"/>
  <c r="DO63" i="23" s="1"/>
  <c r="DD84" i="23"/>
  <c r="DD82" i="23"/>
  <c r="DP57" i="23"/>
  <c r="DN73" i="23" l="1"/>
  <c r="CW76" i="23"/>
  <c r="CW88" i="23" s="1"/>
  <c r="CW90" i="23" s="1"/>
  <c r="CW74" i="23"/>
  <c r="DD83" i="23"/>
  <c r="DD85" i="23" s="1"/>
  <c r="DE80" i="23" s="1"/>
  <c r="DO64" i="23"/>
  <c r="DO65" i="23" s="1"/>
  <c r="DP63" i="23" s="1"/>
  <c r="DP81" i="23"/>
  <c r="DP58" i="23"/>
  <c r="DQ56" i="23" s="1"/>
  <c r="DP60" i="23"/>
  <c r="DD89" i="23"/>
  <c r="DQ51" i="23"/>
  <c r="DR49" i="23" s="1"/>
  <c r="CW75" i="23" l="1"/>
  <c r="CW77" i="23" s="1"/>
  <c r="CW92" i="23"/>
  <c r="DR50" i="23"/>
  <c r="DR53" i="23" s="1"/>
  <c r="DP64" i="23"/>
  <c r="DP73" i="23" s="1"/>
  <c r="DO73" i="23"/>
  <c r="DO67" i="23"/>
  <c r="DE84" i="23"/>
  <c r="DE82" i="23"/>
  <c r="DQ57" i="23"/>
  <c r="DQ58" i="23" s="1"/>
  <c r="DR56" i="23" s="1"/>
  <c r="CX72" i="23" l="1"/>
  <c r="DP65" i="23"/>
  <c r="DQ63" i="23" s="1"/>
  <c r="DR57" i="23"/>
  <c r="DR81" i="23" s="1"/>
  <c r="DR51" i="23"/>
  <c r="DS49" i="23" s="1"/>
  <c r="DQ81" i="23"/>
  <c r="DQ60" i="23"/>
  <c r="DE83" i="23"/>
  <c r="DE85" i="23" s="1"/>
  <c r="DF80" i="23" s="1"/>
  <c r="DE89" i="23"/>
  <c r="DP67" i="23"/>
  <c r="CX76" i="23" l="1"/>
  <c r="CX88" i="23" s="1"/>
  <c r="CX90" i="23" s="1"/>
  <c r="CX74" i="23"/>
  <c r="DR60" i="23"/>
  <c r="DQ64" i="23"/>
  <c r="DQ65" i="23" s="1"/>
  <c r="DR63" i="23" s="1"/>
  <c r="DS50" i="23"/>
  <c r="DS53" i="23" s="1"/>
  <c r="DF84" i="23"/>
  <c r="DF89" i="23" s="1"/>
  <c r="DF82" i="23"/>
  <c r="DF83" i="23" s="1"/>
  <c r="DR58" i="23"/>
  <c r="DS56" i="23" s="1"/>
  <c r="CX75" i="23" l="1"/>
  <c r="CX77" i="23" s="1"/>
  <c r="CX92" i="23"/>
  <c r="DR64" i="23"/>
  <c r="DR73" i="23" s="1"/>
  <c r="DQ73" i="23"/>
  <c r="DQ67" i="23"/>
  <c r="DF85" i="23"/>
  <c r="DG80" i="23" s="1"/>
  <c r="DS57" i="23"/>
  <c r="DS58" i="23" s="1"/>
  <c r="DT56" i="23" s="1"/>
  <c r="DS51" i="23"/>
  <c r="DT49" i="23" s="1"/>
  <c r="CY72" i="23" l="1"/>
  <c r="DR67" i="23"/>
  <c r="DR65" i="23"/>
  <c r="DS63" i="23" s="1"/>
  <c r="DS60" i="23"/>
  <c r="DT50" i="23"/>
  <c r="DT53" i="23" s="1"/>
  <c r="DS81" i="23"/>
  <c r="DG84" i="23"/>
  <c r="DG89" i="23" s="1"/>
  <c r="DG82" i="23"/>
  <c r="DG83" i="23" s="1"/>
  <c r="DS64" i="23" l="1"/>
  <c r="DS73" i="23" s="1"/>
  <c r="CY76" i="23"/>
  <c r="CY88" i="23" s="1"/>
  <c r="CY90" i="23" s="1"/>
  <c r="CY74" i="23"/>
  <c r="DT51" i="23"/>
  <c r="DU49" i="23" s="1"/>
  <c r="DG85" i="23"/>
  <c r="DH80" i="23" s="1"/>
  <c r="DT57" i="23"/>
  <c r="DS65" i="23" l="1"/>
  <c r="DT63" i="23" s="1"/>
  <c r="DS67" i="23"/>
  <c r="CY75" i="23"/>
  <c r="CY77" i="23" s="1"/>
  <c r="CY92" i="23"/>
  <c r="DT81" i="23"/>
  <c r="DT58" i="23"/>
  <c r="DU56" i="23" s="1"/>
  <c r="DH84" i="23"/>
  <c r="DH89" i="23" s="1"/>
  <c r="DH82" i="23"/>
  <c r="DH83" i="23" s="1"/>
  <c r="DU50" i="23"/>
  <c r="DU53" i="23" s="1"/>
  <c r="DT60" i="23"/>
  <c r="CZ72" i="23" l="1"/>
  <c r="DU51" i="23"/>
  <c r="DV49" i="23" s="1"/>
  <c r="DV50" i="23" s="1"/>
  <c r="DH85" i="23"/>
  <c r="DI80" i="23" s="1"/>
  <c r="DU57" i="23"/>
  <c r="DU81" i="23" s="1"/>
  <c r="DT64" i="23"/>
  <c r="DT67" i="23" s="1"/>
  <c r="CZ76" i="23" l="1"/>
  <c r="CZ88" i="23" s="1"/>
  <c r="CZ90" i="23" s="1"/>
  <c r="CZ74" i="23"/>
  <c r="DU60" i="23"/>
  <c r="DU58" i="23"/>
  <c r="DV56" i="23" s="1"/>
  <c r="DV53" i="23"/>
  <c r="DT73" i="23"/>
  <c r="DT65" i="23"/>
  <c r="DU63" i="23" s="1"/>
  <c r="DI84" i="23"/>
  <c r="DI89" i="23" s="1"/>
  <c r="DI82" i="23"/>
  <c r="DI83" i="23" s="1"/>
  <c r="DV51" i="23"/>
  <c r="DW49" i="23" s="1"/>
  <c r="CZ75" i="23" l="1"/>
  <c r="CZ77" i="23" s="1"/>
  <c r="CZ92" i="23"/>
  <c r="DI85" i="23"/>
  <c r="DJ80" i="23" s="1"/>
  <c r="DJ84" i="23" s="1"/>
  <c r="DJ89" i="23" s="1"/>
  <c r="DU64" i="23"/>
  <c r="DU65" i="23" s="1"/>
  <c r="DV63" i="23" s="1"/>
  <c r="DW50" i="23"/>
  <c r="DV57" i="23"/>
  <c r="DA72" i="23" l="1"/>
  <c r="DJ82" i="23"/>
  <c r="DJ83" i="23" s="1"/>
  <c r="DV81" i="23"/>
  <c r="DV58" i="23"/>
  <c r="DW56" i="23" s="1"/>
  <c r="DW53" i="23"/>
  <c r="DW51" i="23"/>
  <c r="DX49" i="23" s="1"/>
  <c r="DV60" i="23"/>
  <c r="DU73" i="23"/>
  <c r="DU67" i="23"/>
  <c r="DA76" i="23" l="1"/>
  <c r="DA88" i="23" s="1"/>
  <c r="DA90" i="23" s="1"/>
  <c r="DA74" i="23"/>
  <c r="DJ85" i="23"/>
  <c r="DK80" i="23" s="1"/>
  <c r="DK82" i="23" s="1"/>
  <c r="DK83" i="23" s="1"/>
  <c r="DX50" i="23"/>
  <c r="DX51" i="23" s="1"/>
  <c r="DY49" i="23" s="1"/>
  <c r="DW57" i="23"/>
  <c r="DW81" i="23" s="1"/>
  <c r="DV64" i="23"/>
  <c r="DV67" i="23" s="1"/>
  <c r="DA75" i="23" l="1"/>
  <c r="DA77" i="23" s="1"/>
  <c r="U147" i="13" s="1"/>
  <c r="DA92" i="23"/>
  <c r="DK84" i="23"/>
  <c r="DK89" i="23" s="1"/>
  <c r="DY50" i="23"/>
  <c r="DY53" i="23" s="1"/>
  <c r="DW60" i="23"/>
  <c r="DW58" i="23"/>
  <c r="DX56" i="23" s="1"/>
  <c r="DX53" i="23"/>
  <c r="DV73" i="23"/>
  <c r="DV65" i="23"/>
  <c r="DW63" i="23" s="1"/>
  <c r="N51" i="15" l="1"/>
  <c r="N49" i="15"/>
  <c r="N54" i="15"/>
  <c r="N56" i="15"/>
  <c r="DB72" i="23"/>
  <c r="V142" i="13" s="1"/>
  <c r="DK85" i="23"/>
  <c r="DL80" i="23" s="1"/>
  <c r="DL84" i="23" s="1"/>
  <c r="DL89" i="23" s="1"/>
  <c r="DW64" i="23"/>
  <c r="DW73" i="23" s="1"/>
  <c r="DX57" i="23"/>
  <c r="DX81" i="23" s="1"/>
  <c r="DY51" i="23"/>
  <c r="DZ49" i="23" s="1"/>
  <c r="X119" i="13" s="1"/>
  <c r="DB76" i="23" l="1"/>
  <c r="DB88" i="23" s="1"/>
  <c r="DB90" i="23" s="1"/>
  <c r="DB74" i="23"/>
  <c r="DL82" i="23"/>
  <c r="DL83" i="23" s="1"/>
  <c r="DW67" i="23"/>
  <c r="DX58" i="23"/>
  <c r="DY56" i="23" s="1"/>
  <c r="DW65" i="23"/>
  <c r="DX63" i="23" s="1"/>
  <c r="DX60" i="23"/>
  <c r="DZ50" i="23"/>
  <c r="DB92" i="23" l="1"/>
  <c r="DB75" i="23"/>
  <c r="DB77" i="23" s="1"/>
  <c r="DL85" i="23"/>
  <c r="DM80" i="23" s="1"/>
  <c r="DM84" i="23" s="1"/>
  <c r="DM89" i="23" s="1"/>
  <c r="DZ53" i="23"/>
  <c r="DZ51" i="23"/>
  <c r="EA49" i="23" s="1"/>
  <c r="DX64" i="23"/>
  <c r="DX73" i="23" s="1"/>
  <c r="DY57" i="23"/>
  <c r="DM82" i="23" l="1"/>
  <c r="DM83" i="23" s="1"/>
  <c r="DC72" i="23"/>
  <c r="DY81" i="23"/>
  <c r="DY60" i="23"/>
  <c r="DX67" i="23"/>
  <c r="EA50" i="23"/>
  <c r="EA53" i="23" s="1"/>
  <c r="DY58" i="23"/>
  <c r="DZ56" i="23" s="1"/>
  <c r="X126" i="13" s="1"/>
  <c r="DX65" i="23"/>
  <c r="DY63" i="23" s="1"/>
  <c r="DM85" i="23" l="1"/>
  <c r="V155" i="13" s="1"/>
  <c r="O50" i="15" s="1"/>
  <c r="DC76" i="23"/>
  <c r="DC88" i="23" s="1"/>
  <c r="DC90" i="23" s="1"/>
  <c r="DC74" i="23"/>
  <c r="DZ57" i="23"/>
  <c r="EA51" i="23"/>
  <c r="EB49" i="23" s="1"/>
  <c r="DY64" i="23"/>
  <c r="DY73" i="23" s="1"/>
  <c r="DN80" i="23" l="1"/>
  <c r="W150" i="13" s="1"/>
  <c r="O55" i="15"/>
  <c r="DC75" i="23"/>
  <c r="DC77" i="23" s="1"/>
  <c r="DC92" i="23"/>
  <c r="DY67" i="23"/>
  <c r="EB50" i="23"/>
  <c r="EB53" i="23" s="1"/>
  <c r="DZ81" i="23"/>
  <c r="DZ60" i="23"/>
  <c r="DZ58" i="23"/>
  <c r="EA56" i="23" s="1"/>
  <c r="DY65" i="23"/>
  <c r="DZ63" i="23" s="1"/>
  <c r="DN82" i="23" l="1"/>
  <c r="DN83" i="23" s="1"/>
  <c r="DN84" i="23"/>
  <c r="DN89" i="23" s="1"/>
  <c r="DD72" i="23"/>
  <c r="DD76" i="23" s="1"/>
  <c r="DD88" i="23" s="1"/>
  <c r="DD90" i="23" s="1"/>
  <c r="DZ64" i="23"/>
  <c r="EA57" i="23"/>
  <c r="EA58" i="23" s="1"/>
  <c r="EB56" i="23" s="1"/>
  <c r="EB51" i="23"/>
  <c r="EC49" i="23" s="1"/>
  <c r="DN85" i="23" l="1"/>
  <c r="DO80" i="23" s="1"/>
  <c r="DO82" i="23" s="1"/>
  <c r="DD74" i="23"/>
  <c r="DD92" i="23" s="1"/>
  <c r="EB57" i="23"/>
  <c r="DZ73" i="23"/>
  <c r="EC50" i="23"/>
  <c r="EC53" i="23" s="1"/>
  <c r="EA81" i="23"/>
  <c r="EA60" i="23"/>
  <c r="DZ65" i="23"/>
  <c r="EA63" i="23" s="1"/>
  <c r="DZ67" i="23"/>
  <c r="DO84" i="23" l="1"/>
  <c r="DD75" i="23"/>
  <c r="DD77" i="23" s="1"/>
  <c r="DE72" i="23" s="1"/>
  <c r="EC51" i="23"/>
  <c r="ED49" i="23" s="1"/>
  <c r="EB81" i="23"/>
  <c r="EB60" i="23"/>
  <c r="EB58" i="23"/>
  <c r="EC56" i="23" s="1"/>
  <c r="DO83" i="23"/>
  <c r="EA64" i="23"/>
  <c r="EA65" i="23" s="1"/>
  <c r="EB63" i="23" s="1"/>
  <c r="DO89" i="23"/>
  <c r="DE76" i="23" l="1"/>
  <c r="DE88" i="23" s="1"/>
  <c r="DE90" i="23" s="1"/>
  <c r="DE74" i="23"/>
  <c r="EB64" i="23"/>
  <c r="EB73" i="23" s="1"/>
  <c r="EA67" i="23"/>
  <c r="EA73" i="23"/>
  <c r="EC57" i="23"/>
  <c r="ED50" i="23"/>
  <c r="ED53" i="23" s="1"/>
  <c r="DO85" i="23"/>
  <c r="DP80" i="23" s="1"/>
  <c r="DE92" i="23" l="1"/>
  <c r="DE75" i="23"/>
  <c r="DE77" i="23" s="1"/>
  <c r="EB67" i="23"/>
  <c r="EB65" i="23"/>
  <c r="EC63" i="23" s="1"/>
  <c r="ED51" i="23"/>
  <c r="EE49" i="23" s="1"/>
  <c r="EC81" i="23"/>
  <c r="EC60" i="23"/>
  <c r="EC58" i="23"/>
  <c r="ED56" i="23" s="1"/>
  <c r="DP84" i="23"/>
  <c r="DP82" i="23"/>
  <c r="EC64" i="23" l="1"/>
  <c r="EC65" i="23" s="1"/>
  <c r="ED63" i="23" s="1"/>
  <c r="DF72" i="23"/>
  <c r="ED57" i="23"/>
  <c r="ED58" i="23" s="1"/>
  <c r="EE56" i="23" s="1"/>
  <c r="DP83" i="23"/>
  <c r="DP85" i="23" s="1"/>
  <c r="DQ80" i="23" s="1"/>
  <c r="DP89" i="23"/>
  <c r="EE50" i="23"/>
  <c r="EE53" i="23" s="1"/>
  <c r="EC67" i="23" l="1"/>
  <c r="EC73" i="23"/>
  <c r="DF76" i="23"/>
  <c r="DF88" i="23" s="1"/>
  <c r="DF90" i="23" s="1"/>
  <c r="DF74" i="23"/>
  <c r="DQ84" i="23"/>
  <c r="DQ82" i="23"/>
  <c r="EE51" i="23"/>
  <c r="EF49" i="23" s="1"/>
  <c r="EE57" i="23"/>
  <c r="EE81" i="23" s="1"/>
  <c r="ED81" i="23"/>
  <c r="ED60" i="23"/>
  <c r="DF75" i="23" l="1"/>
  <c r="DF77" i="23" s="1"/>
  <c r="DF92" i="23"/>
  <c r="EE60" i="23"/>
  <c r="EF50" i="23"/>
  <c r="EF53" i="23" s="1"/>
  <c r="ED64" i="23"/>
  <c r="ED67" i="23" s="1"/>
  <c r="DQ83" i="23"/>
  <c r="DQ85" i="23" s="1"/>
  <c r="DR80" i="23" s="1"/>
  <c r="DQ89" i="23"/>
  <c r="EE58" i="23"/>
  <c r="EF56" i="23" s="1"/>
  <c r="DG72" i="23" l="1"/>
  <c r="DR84" i="23"/>
  <c r="DR89" i="23" s="1"/>
  <c r="DR82" i="23"/>
  <c r="DR83" i="23" s="1"/>
  <c r="EF51" i="23"/>
  <c r="EG49" i="23" s="1"/>
  <c r="ED73" i="23"/>
  <c r="ED65" i="23"/>
  <c r="EE63" i="23" s="1"/>
  <c r="EF57" i="23"/>
  <c r="EF81" i="23" s="1"/>
  <c r="DG76" i="23" l="1"/>
  <c r="DG88" i="23" s="1"/>
  <c r="DG90" i="23" s="1"/>
  <c r="DG74" i="23"/>
  <c r="DG92" i="23" s="1"/>
  <c r="EF60" i="23"/>
  <c r="EE64" i="23"/>
  <c r="EE65" i="23" s="1"/>
  <c r="EF63" i="23" s="1"/>
  <c r="DR85" i="23"/>
  <c r="DS80" i="23" s="1"/>
  <c r="EG50" i="23"/>
  <c r="EG53" i="23" s="1"/>
  <c r="EF58" i="23"/>
  <c r="EG56" i="23" s="1"/>
  <c r="DG75" i="23" l="1"/>
  <c r="DG77" i="23" s="1"/>
  <c r="DH72" i="23" s="1"/>
  <c r="EG51" i="23"/>
  <c r="EH49" i="23" s="1"/>
  <c r="DS84" i="23"/>
  <c r="DS89" i="23" s="1"/>
  <c r="DS82" i="23"/>
  <c r="DS83" i="23" s="1"/>
  <c r="EF64" i="23"/>
  <c r="EE73" i="23"/>
  <c r="EE67" i="23"/>
  <c r="EG57" i="23"/>
  <c r="EG81" i="23" s="1"/>
  <c r="DH76" i="23" l="1"/>
  <c r="DH88" i="23" s="1"/>
  <c r="DH90" i="23" s="1"/>
  <c r="DH74" i="23"/>
  <c r="EG58" i="23"/>
  <c r="EH56" i="23" s="1"/>
  <c r="EF73" i="23"/>
  <c r="EF67" i="23"/>
  <c r="EF65" i="23"/>
  <c r="EG63" i="23" s="1"/>
  <c r="DS85" i="23"/>
  <c r="DT80" i="23" s="1"/>
  <c r="EH50" i="23"/>
  <c r="EH53" i="23" s="1"/>
  <c r="EG60" i="23"/>
  <c r="DH92" i="23" l="1"/>
  <c r="DH75" i="23"/>
  <c r="DH77" i="23" s="1"/>
  <c r="EH57" i="23"/>
  <c r="EH81" i="23" s="1"/>
  <c r="DT84" i="23"/>
  <c r="DT89" i="23" s="1"/>
  <c r="DT82" i="23"/>
  <c r="DT83" i="23" s="1"/>
  <c r="EG64" i="23"/>
  <c r="EG73" i="23" s="1"/>
  <c r="EH51" i="23"/>
  <c r="EI49" i="23" s="1"/>
  <c r="DI72" i="23" l="1"/>
  <c r="EH60" i="23"/>
  <c r="EH58" i="23"/>
  <c r="EI56" i="23" s="1"/>
  <c r="EG65" i="23"/>
  <c r="EH63" i="23" s="1"/>
  <c r="EI50" i="23"/>
  <c r="DT85" i="23"/>
  <c r="DU80" i="23" s="1"/>
  <c r="EG67" i="23"/>
  <c r="DI76" i="23" l="1"/>
  <c r="DI88" i="23" s="1"/>
  <c r="DI90" i="23" s="1"/>
  <c r="DI74" i="23"/>
  <c r="DI75" i="23" s="1"/>
  <c r="EH64" i="23"/>
  <c r="EH73" i="23" s="1"/>
  <c r="EI53" i="23"/>
  <c r="DU84" i="23"/>
  <c r="DU89" i="23" s="1"/>
  <c r="DU82" i="23"/>
  <c r="DU83" i="23" s="1"/>
  <c r="EI51" i="23"/>
  <c r="EJ49" i="23" s="1"/>
  <c r="DI92" i="23" l="1"/>
  <c r="DI77" i="23"/>
  <c r="DJ72" i="23" s="1"/>
  <c r="EH65" i="23"/>
  <c r="EI63" i="23" s="1"/>
  <c r="EH67" i="23"/>
  <c r="EJ50" i="23"/>
  <c r="DU85" i="23"/>
  <c r="DV80" i="23" s="1"/>
  <c r="EI57" i="23"/>
  <c r="EI60" i="23" s="1"/>
  <c r="DJ76" i="23" l="1"/>
  <c r="DJ88" i="23" s="1"/>
  <c r="DJ90" i="23" s="1"/>
  <c r="DJ74" i="23"/>
  <c r="EI64" i="23"/>
  <c r="EJ53" i="23"/>
  <c r="EI81" i="23"/>
  <c r="EI58" i="23"/>
  <c r="EJ56" i="23" s="1"/>
  <c r="DV84" i="23"/>
  <c r="DV89" i="23" s="1"/>
  <c r="DV82" i="23"/>
  <c r="DV83" i="23" s="1"/>
  <c r="EJ51" i="23"/>
  <c r="EK49" i="23" s="1"/>
  <c r="DJ75" i="23" l="1"/>
  <c r="DJ77" i="23" s="1"/>
  <c r="DJ92" i="23"/>
  <c r="EJ57" i="23"/>
  <c r="EJ81" i="23" s="1"/>
  <c r="DV85" i="23"/>
  <c r="DW80" i="23" s="1"/>
  <c r="EI73" i="23"/>
  <c r="EI65" i="23"/>
  <c r="EJ63" i="23" s="1"/>
  <c r="EK50" i="23"/>
  <c r="EK51" i="23" s="1"/>
  <c r="EL49" i="23" s="1"/>
  <c r="Y119" i="13" s="1"/>
  <c r="EI67" i="23"/>
  <c r="DK72" i="23" l="1"/>
  <c r="EJ60" i="23"/>
  <c r="EJ64" i="23" s="1"/>
  <c r="EJ73" i="23" s="1"/>
  <c r="EJ58" i="23"/>
  <c r="EK56" i="23" s="1"/>
  <c r="EL50" i="23"/>
  <c r="EL53" i="23" s="1"/>
  <c r="EK53" i="23"/>
  <c r="DW84" i="23"/>
  <c r="DW89" i="23" s="1"/>
  <c r="DW82" i="23"/>
  <c r="DW83" i="23" s="1"/>
  <c r="DK76" i="23" l="1"/>
  <c r="DK88" i="23" s="1"/>
  <c r="DK90" i="23" s="1"/>
  <c r="DK74" i="23"/>
  <c r="EK57" i="23"/>
  <c r="EK81" i="23" s="1"/>
  <c r="EJ67" i="23"/>
  <c r="DW85" i="23"/>
  <c r="DX80" i="23" s="1"/>
  <c r="EJ65" i="23"/>
  <c r="EK63" i="23" s="1"/>
  <c r="EL51" i="23"/>
  <c r="EM49" i="23" s="1"/>
  <c r="DK75" i="23" l="1"/>
  <c r="DK77" i="23" s="1"/>
  <c r="DK92" i="23"/>
  <c r="EK58" i="23"/>
  <c r="EL56" i="23" s="1"/>
  <c r="EK60" i="23"/>
  <c r="EK64" i="23" s="1"/>
  <c r="EK73" i="23" s="1"/>
  <c r="EM50" i="23"/>
  <c r="DX84" i="23"/>
  <c r="DX89" i="23" s="1"/>
  <c r="DX82" i="23"/>
  <c r="DX83" i="23" s="1"/>
  <c r="EL57" i="23" l="1"/>
  <c r="EL58" i="23" s="1"/>
  <c r="EM56" i="23" s="1"/>
  <c r="Y126" i="13"/>
  <c r="DL72" i="23"/>
  <c r="EM53" i="23"/>
  <c r="DX85" i="23"/>
  <c r="DY80" i="23" s="1"/>
  <c r="EK65" i="23"/>
  <c r="EL63" i="23" s="1"/>
  <c r="EK67" i="23"/>
  <c r="EM51" i="23"/>
  <c r="EN49" i="23" s="1"/>
  <c r="EL60" i="23" l="1"/>
  <c r="EL64" i="23" s="1"/>
  <c r="EL65" i="23" s="1"/>
  <c r="EM63" i="23" s="1"/>
  <c r="EL81" i="23"/>
  <c r="DL76" i="23"/>
  <c r="DL88" i="23" s="1"/>
  <c r="DL90" i="23" s="1"/>
  <c r="DL74" i="23"/>
  <c r="EN50" i="23"/>
  <c r="EN53" i="23" s="1"/>
  <c r="DY84" i="23"/>
  <c r="DY89" i="23" s="1"/>
  <c r="DY82" i="23"/>
  <c r="DY83" i="23" s="1"/>
  <c r="EM57" i="23"/>
  <c r="DL92" i="23" l="1"/>
  <c r="DL75" i="23"/>
  <c r="DL77" i="23" s="1"/>
  <c r="EL67" i="23"/>
  <c r="DY85" i="23"/>
  <c r="W155" i="13" s="1"/>
  <c r="P50" i="15" s="1"/>
  <c r="EM81" i="23"/>
  <c r="EM58" i="23"/>
  <c r="EN56" i="23" s="1"/>
  <c r="EN51" i="23"/>
  <c r="EO49" i="23" s="1"/>
  <c r="EM60" i="23"/>
  <c r="EM64" i="23" s="1"/>
  <c r="EM73" i="23" s="1"/>
  <c r="EL73" i="23"/>
  <c r="P55" i="15" l="1"/>
  <c r="DM72" i="23"/>
  <c r="EM65" i="23"/>
  <c r="EN63" i="23" s="1"/>
  <c r="EO50" i="23"/>
  <c r="EO53" i="23" s="1"/>
  <c r="EN57" i="23"/>
  <c r="DZ80" i="23"/>
  <c r="X150" i="13" s="1"/>
  <c r="EM67" i="23"/>
  <c r="DM76" i="23" l="1"/>
  <c r="DM88" i="23" s="1"/>
  <c r="DM90" i="23" s="1"/>
  <c r="DM74" i="23"/>
  <c r="DZ84" i="23"/>
  <c r="DZ82" i="23"/>
  <c r="EN81" i="23"/>
  <c r="EN60" i="23"/>
  <c r="EO51" i="23"/>
  <c r="EP49" i="23" s="1"/>
  <c r="EN58" i="23"/>
  <c r="EO56" i="23" s="1"/>
  <c r="DM92" i="23" l="1"/>
  <c r="DM75" i="23"/>
  <c r="DM77" i="23" s="1"/>
  <c r="V147" i="13" s="1"/>
  <c r="EO57" i="23"/>
  <c r="EO58" i="23" s="1"/>
  <c r="EP56" i="23" s="1"/>
  <c r="DZ89" i="23"/>
  <c r="EN64" i="23"/>
  <c r="DZ83" i="23"/>
  <c r="EP50" i="23"/>
  <c r="EP53" i="23" s="1"/>
  <c r="O51" i="15" l="1"/>
  <c r="O49" i="15"/>
  <c r="O54" i="15"/>
  <c r="O56" i="15"/>
  <c r="DN72" i="23"/>
  <c r="W142" i="13" s="1"/>
  <c r="EP57" i="23"/>
  <c r="EP81" i="23" s="1"/>
  <c r="EO81" i="23"/>
  <c r="EO60" i="23"/>
  <c r="EN73" i="23"/>
  <c r="EN65" i="23"/>
  <c r="EO63" i="23" s="1"/>
  <c r="EP51" i="23"/>
  <c r="EQ49" i="23" s="1"/>
  <c r="EN67" i="23"/>
  <c r="DZ85" i="23"/>
  <c r="EA80" i="23" s="1"/>
  <c r="DN76" i="23" l="1"/>
  <c r="DN88" i="23" s="1"/>
  <c r="DN90" i="23" s="1"/>
  <c r="DN74" i="23"/>
  <c r="EP60" i="23"/>
  <c r="EA84" i="23"/>
  <c r="EA82" i="23"/>
  <c r="EQ50" i="23"/>
  <c r="EQ53" i="23" s="1"/>
  <c r="EO64" i="23"/>
  <c r="EO67" i="23" s="1"/>
  <c r="EP58" i="23"/>
  <c r="EQ56" i="23" s="1"/>
  <c r="DN75" i="23" l="1"/>
  <c r="DN92" i="23"/>
  <c r="EO65" i="23"/>
  <c r="EP63" i="23" s="1"/>
  <c r="EP64" i="23" s="1"/>
  <c r="EP65" i="23" s="1"/>
  <c r="EQ63" i="23" s="1"/>
  <c r="EQ51" i="23"/>
  <c r="ER49" i="23" s="1"/>
  <c r="EA83" i="23"/>
  <c r="EA85" i="23" s="1"/>
  <c r="EB80" i="23" s="1"/>
  <c r="EQ57" i="23"/>
  <c r="EQ81" i="23" s="1"/>
  <c r="EA89" i="23"/>
  <c r="EO73" i="23"/>
  <c r="DN77" i="23" l="1"/>
  <c r="DO72" i="23" s="1"/>
  <c r="ER50" i="23"/>
  <c r="ER53" i="23" s="1"/>
  <c r="EP73" i="23"/>
  <c r="EP67" i="23"/>
  <c r="EB84" i="23"/>
  <c r="EB82" i="23"/>
  <c r="EQ58" i="23"/>
  <c r="ER56" i="23" s="1"/>
  <c r="EQ60" i="23"/>
  <c r="DO76" i="23" l="1"/>
  <c r="DO88" i="23" s="1"/>
  <c r="DO90" i="23" s="1"/>
  <c r="DO74" i="23"/>
  <c r="DO92" i="23" s="1"/>
  <c r="EB83" i="23"/>
  <c r="EB85" i="23" s="1"/>
  <c r="EC80" i="23" s="1"/>
  <c r="EB89" i="23"/>
  <c r="ER51" i="23"/>
  <c r="ES49" i="23" s="1"/>
  <c r="ER57" i="23"/>
  <c r="ER81" i="23" s="1"/>
  <c r="EQ64" i="23"/>
  <c r="DO75" i="23" l="1"/>
  <c r="DO77" i="23" s="1"/>
  <c r="DP72" i="23" s="1"/>
  <c r="ER58" i="23"/>
  <c r="ES56" i="23" s="1"/>
  <c r="EQ73" i="23"/>
  <c r="EQ65" i="23"/>
  <c r="ER63" i="23" s="1"/>
  <c r="ES50" i="23"/>
  <c r="ES53" i="23" s="1"/>
  <c r="ER60" i="23"/>
  <c r="EQ67" i="23"/>
  <c r="EC84" i="23"/>
  <c r="EC82" i="23"/>
  <c r="DP74" i="23" l="1"/>
  <c r="DP92" i="23" s="1"/>
  <c r="DP76" i="23"/>
  <c r="DP88" i="23" s="1"/>
  <c r="DP90" i="23" s="1"/>
  <c r="EC83" i="23"/>
  <c r="EC85" i="23" s="1"/>
  <c r="ED80" i="23" s="1"/>
  <c r="ER64" i="23"/>
  <c r="ER73" i="23" s="1"/>
  <c r="EC89" i="23"/>
  <c r="ES51" i="23"/>
  <c r="ET49" i="23" s="1"/>
  <c r="ES57" i="23"/>
  <c r="ES60" i="23" s="1"/>
  <c r="DP75" i="23" l="1"/>
  <c r="DP77" i="23" s="1"/>
  <c r="DQ72" i="23" s="1"/>
  <c r="ET50" i="23"/>
  <c r="ET53" i="23" s="1"/>
  <c r="ED84" i="23"/>
  <c r="ED89" i="23" s="1"/>
  <c r="ED82" i="23"/>
  <c r="ED83" i="23" s="1"/>
  <c r="ER65" i="23"/>
  <c r="ES63" i="23" s="1"/>
  <c r="ES81" i="23"/>
  <c r="ES58" i="23"/>
  <c r="ET56" i="23" s="1"/>
  <c r="ER67" i="23"/>
  <c r="DQ76" i="23" l="1"/>
  <c r="DQ88" i="23" s="1"/>
  <c r="DQ90" i="23" s="1"/>
  <c r="DQ74" i="23"/>
  <c r="ES64" i="23"/>
  <c r="ES65" i="23" s="1"/>
  <c r="ET63" i="23" s="1"/>
  <c r="ET57" i="23"/>
  <c r="ET81" i="23" s="1"/>
  <c r="ED85" i="23"/>
  <c r="EE80" i="23" s="1"/>
  <c r="ET51" i="23"/>
  <c r="EU49" i="23" s="1"/>
  <c r="DQ75" i="23" l="1"/>
  <c r="DQ77" i="23" s="1"/>
  <c r="DQ92" i="23"/>
  <c r="ET60" i="23"/>
  <c r="ET64" i="23" s="1"/>
  <c r="ET73" i="23" s="1"/>
  <c r="EE84" i="23"/>
  <c r="EE89" i="23" s="1"/>
  <c r="EE82" i="23"/>
  <c r="EE83" i="23" s="1"/>
  <c r="ET58" i="23"/>
  <c r="EU56" i="23" s="1"/>
  <c r="EU50" i="23"/>
  <c r="EU53" i="23" s="1"/>
  <c r="ES73" i="23"/>
  <c r="ES67" i="23"/>
  <c r="DR72" i="23" l="1"/>
  <c r="EU51" i="23"/>
  <c r="EV49" i="23" s="1"/>
  <c r="EV50" i="23" s="1"/>
  <c r="EV51" i="23" s="1"/>
  <c r="EW49" i="23" s="1"/>
  <c r="EU57" i="23"/>
  <c r="EU81" i="23" s="1"/>
  <c r="ET67" i="23"/>
  <c r="ET65" i="23"/>
  <c r="EU63" i="23" s="1"/>
  <c r="EE85" i="23"/>
  <c r="EF80" i="23" s="1"/>
  <c r="DR76" i="23" l="1"/>
  <c r="DR88" i="23" s="1"/>
  <c r="DR90" i="23" s="1"/>
  <c r="DR74" i="23"/>
  <c r="EW50" i="23"/>
  <c r="EW53" i="23" s="1"/>
  <c r="EU58" i="23"/>
  <c r="EV56" i="23" s="1"/>
  <c r="EV53" i="23"/>
  <c r="EF84" i="23"/>
  <c r="EF89" i="23" s="1"/>
  <c r="EF82" i="23"/>
  <c r="EU60" i="23"/>
  <c r="DR92" i="23" l="1"/>
  <c r="DR75" i="23"/>
  <c r="DR77" i="23" s="1"/>
  <c r="EV57" i="23"/>
  <c r="EV81" i="23" s="1"/>
  <c r="EF83" i="23"/>
  <c r="EF85" i="23" s="1"/>
  <c r="EG80" i="23" s="1"/>
  <c r="EU64" i="23"/>
  <c r="EW51" i="23"/>
  <c r="EX49" i="23" s="1"/>
  <c r="Z119" i="13" s="1"/>
  <c r="DS72" i="23" l="1"/>
  <c r="EV58" i="23"/>
  <c r="EW56" i="23" s="1"/>
  <c r="EW57" i="23" s="1"/>
  <c r="EW58" i="23" s="1"/>
  <c r="EX56" i="23" s="1"/>
  <c r="Z126" i="13" s="1"/>
  <c r="EU73" i="23"/>
  <c r="EU65" i="23"/>
  <c r="EV63" i="23" s="1"/>
  <c r="EU67" i="23"/>
  <c r="EG84" i="23"/>
  <c r="EG89" i="23" s="1"/>
  <c r="EG82" i="23"/>
  <c r="EG83" i="23" s="1"/>
  <c r="EX50" i="23"/>
  <c r="EV60" i="23"/>
  <c r="DS76" i="23" l="1"/>
  <c r="DS88" i="23" s="1"/>
  <c r="DS90" i="23" s="1"/>
  <c r="DS74" i="23"/>
  <c r="EX53" i="23"/>
  <c r="EX57" i="23" s="1"/>
  <c r="EX58" i="23" s="1"/>
  <c r="EY56" i="23" s="1"/>
  <c r="EG85" i="23"/>
  <c r="EH80" i="23" s="1"/>
  <c r="EX51" i="23"/>
  <c r="EY49" i="23" s="1"/>
  <c r="M119" i="13"/>
  <c r="EV64" i="23"/>
  <c r="EV73" i="23" s="1"/>
  <c r="EW81" i="23"/>
  <c r="EW60" i="23"/>
  <c r="DS75" i="23" l="1"/>
  <c r="DS77" i="23" s="1"/>
  <c r="DS92" i="23"/>
  <c r="EV65" i="23"/>
  <c r="EW63" i="23" s="1"/>
  <c r="EW64" i="23" s="1"/>
  <c r="EW73" i="23" s="1"/>
  <c r="EV67" i="23"/>
  <c r="M126" i="13"/>
  <c r="EH84" i="23"/>
  <c r="EH89" i="23" s="1"/>
  <c r="EH82" i="23"/>
  <c r="EH83" i="23" s="1"/>
  <c r="EY50" i="23"/>
  <c r="EX81" i="23"/>
  <c r="EX60" i="23"/>
  <c r="DT72" i="23" l="1"/>
  <c r="EW65" i="23"/>
  <c r="EX63" i="23" s="1"/>
  <c r="EX64" i="23" s="1"/>
  <c r="EX65" i="23" s="1"/>
  <c r="EY63" i="23" s="1"/>
  <c r="EY53" i="23"/>
  <c r="EY51" i="23"/>
  <c r="EZ49" i="23" s="1"/>
  <c r="EH85" i="23"/>
  <c r="EI80" i="23" s="1"/>
  <c r="EW67" i="23"/>
  <c r="DT76" i="23" l="1"/>
  <c r="DT88" i="23" s="1"/>
  <c r="DT90" i="23" s="1"/>
  <c r="DT74" i="23"/>
  <c r="EX67" i="23"/>
  <c r="EZ50" i="23"/>
  <c r="EI84" i="23"/>
  <c r="EI89" i="23" s="1"/>
  <c r="EI82" i="23"/>
  <c r="EI83" i="23" s="1"/>
  <c r="EY57" i="23"/>
  <c r="EX73" i="23"/>
  <c r="DT75" i="23" l="1"/>
  <c r="DT77" i="23" s="1"/>
  <c r="DT92" i="23"/>
  <c r="EY81" i="23"/>
  <c r="EY58" i="23"/>
  <c r="EZ56" i="23" s="1"/>
  <c r="EY60" i="23"/>
  <c r="EI85" i="23"/>
  <c r="EJ80" i="23" s="1"/>
  <c r="EZ53" i="23"/>
  <c r="EZ51" i="23"/>
  <c r="FA49" i="23" s="1"/>
  <c r="DU72" i="23" l="1"/>
  <c r="FA50" i="23"/>
  <c r="FA53" i="23" s="1"/>
  <c r="EJ84" i="23"/>
  <c r="EJ89" i="23" s="1"/>
  <c r="EJ82" i="23"/>
  <c r="EJ83" i="23" s="1"/>
  <c r="EY64" i="23"/>
  <c r="EZ57" i="23"/>
  <c r="DU76" i="23" l="1"/>
  <c r="DU88" i="23" s="1"/>
  <c r="DU90" i="23" s="1"/>
  <c r="DU74" i="23"/>
  <c r="EY73" i="23"/>
  <c r="EY65" i="23"/>
  <c r="EZ63" i="23" s="1"/>
  <c r="EZ81" i="23"/>
  <c r="EZ58" i="23"/>
  <c r="FA56" i="23" s="1"/>
  <c r="EY67" i="23"/>
  <c r="EZ60" i="23"/>
  <c r="EJ85" i="23"/>
  <c r="EK80" i="23" s="1"/>
  <c r="FA51" i="23"/>
  <c r="FB49" i="23" s="1"/>
  <c r="DU92" i="23" l="1"/>
  <c r="DU75" i="23"/>
  <c r="DU77" i="23" s="1"/>
  <c r="EK84" i="23"/>
  <c r="EK89" i="23" s="1"/>
  <c r="EK82" i="23"/>
  <c r="FA57" i="23"/>
  <c r="FA58" i="23" s="1"/>
  <c r="FB56" i="23" s="1"/>
  <c r="EZ64" i="23"/>
  <c r="EZ67" i="23" s="1"/>
  <c r="FB50" i="23"/>
  <c r="FB53" i="23" s="1"/>
  <c r="DV72" i="23" l="1"/>
  <c r="EZ65" i="23"/>
  <c r="FA63" i="23" s="1"/>
  <c r="FB57" i="23"/>
  <c r="FB81" i="23" s="1"/>
  <c r="FA81" i="23"/>
  <c r="FA60" i="23"/>
  <c r="EK83" i="23"/>
  <c r="EK85" i="23" s="1"/>
  <c r="X155" i="13" s="1"/>
  <c r="Q50" i="15" s="1"/>
  <c r="R152" i="13"/>
  <c r="S152" i="13"/>
  <c r="T152" i="13"/>
  <c r="U152" i="13"/>
  <c r="V152" i="13"/>
  <c r="W152" i="13"/>
  <c r="X152" i="13"/>
  <c r="FB51" i="23"/>
  <c r="FC49" i="23" s="1"/>
  <c r="EZ73" i="23"/>
  <c r="Q55" i="15" l="1"/>
  <c r="DV76" i="23"/>
  <c r="DV88" i="23" s="1"/>
  <c r="DV90" i="23" s="1"/>
  <c r="DV74" i="23"/>
  <c r="DV75" i="23" s="1"/>
  <c r="FB60" i="23"/>
  <c r="FB58" i="23"/>
  <c r="FC56" i="23" s="1"/>
  <c r="EL80" i="23"/>
  <c r="W172" i="13"/>
  <c r="W162" i="13"/>
  <c r="V162" i="13"/>
  <c r="V172" i="13"/>
  <c r="FC50" i="23"/>
  <c r="FC53" i="23" s="1"/>
  <c r="U172" i="13"/>
  <c r="U162" i="13"/>
  <c r="FA64" i="23"/>
  <c r="FA67" i="23" s="1"/>
  <c r="R172" i="13"/>
  <c r="R162" i="13"/>
  <c r="R153" i="13"/>
  <c r="S153" i="13"/>
  <c r="S167" i="13" s="1"/>
  <c r="T153" i="13"/>
  <c r="T167" i="13" s="1"/>
  <c r="U153" i="13"/>
  <c r="U167" i="13" s="1"/>
  <c r="V153" i="13"/>
  <c r="V167" i="13" s="1"/>
  <c r="W153" i="13"/>
  <c r="W167" i="13" s="1"/>
  <c r="X153" i="13"/>
  <c r="X167" i="13" s="1"/>
  <c r="T172" i="13"/>
  <c r="T162" i="13"/>
  <c r="X162" i="13"/>
  <c r="X172" i="13"/>
  <c r="S172" i="13"/>
  <c r="S162" i="13"/>
  <c r="EL82" i="23" l="1"/>
  <c r="EL83" i="23" s="1"/>
  <c r="Y150" i="13"/>
  <c r="DV92" i="23"/>
  <c r="DV77" i="23"/>
  <c r="DW72" i="23" s="1"/>
  <c r="FC57" i="23"/>
  <c r="FC81" i="23" s="1"/>
  <c r="R167" i="13"/>
  <c r="FA73" i="23"/>
  <c r="FA65" i="23"/>
  <c r="FB63" i="23" s="1"/>
  <c r="FC51" i="23"/>
  <c r="FD49" i="23" s="1"/>
  <c r="EL84" i="23"/>
  <c r="FC58" i="23" l="1"/>
  <c r="FD56" i="23" s="1"/>
  <c r="FC60" i="23"/>
  <c r="DW76" i="23"/>
  <c r="DW88" i="23" s="1"/>
  <c r="DW90" i="23" s="1"/>
  <c r="DW74" i="23"/>
  <c r="FB64" i="23"/>
  <c r="FB65" i="23" s="1"/>
  <c r="FC63" i="23" s="1"/>
  <c r="EL89" i="23"/>
  <c r="FD50" i="23"/>
  <c r="FD53" i="23" s="1"/>
  <c r="EL85" i="23"/>
  <c r="EM80" i="23" s="1"/>
  <c r="EM82" i="23" s="1"/>
  <c r="EM83" i="23" l="1"/>
  <c r="DW92" i="23"/>
  <c r="DW75" i="23"/>
  <c r="DW77" i="23" s="1"/>
  <c r="FD51" i="23"/>
  <c r="FE49" i="23" s="1"/>
  <c r="FC64" i="23"/>
  <c r="FB73" i="23"/>
  <c r="FB67" i="23"/>
  <c r="EM84" i="23"/>
  <c r="FD57" i="23"/>
  <c r="EM85" i="23" l="1"/>
  <c r="EN80" i="23" s="1"/>
  <c r="EN82" i="23" s="1"/>
  <c r="EN83" i="23" s="1"/>
  <c r="DX72" i="23"/>
  <c r="FD81" i="23"/>
  <c r="FD58" i="23"/>
  <c r="FE56" i="23" s="1"/>
  <c r="FC73" i="23"/>
  <c r="FC67" i="23"/>
  <c r="EM89" i="23"/>
  <c r="FC65" i="23"/>
  <c r="FD63" i="23" s="1"/>
  <c r="FE50" i="23"/>
  <c r="FE53" i="23" s="1"/>
  <c r="FD60" i="23"/>
  <c r="EN84" i="23" l="1"/>
  <c r="EN89" i="23" s="1"/>
  <c r="DX76" i="23"/>
  <c r="DX88" i="23" s="1"/>
  <c r="DX90" i="23" s="1"/>
  <c r="DX74" i="23"/>
  <c r="FE51" i="23"/>
  <c r="FF49" i="23" s="1"/>
  <c r="FF50" i="23" s="1"/>
  <c r="FF53" i="23" s="1"/>
  <c r="FD64" i="23"/>
  <c r="FD73" i="23" s="1"/>
  <c r="R144" i="13"/>
  <c r="S144" i="13"/>
  <c r="T144" i="13"/>
  <c r="U144" i="13"/>
  <c r="V144" i="13"/>
  <c r="FE57" i="23"/>
  <c r="FE81" i="23" s="1"/>
  <c r="EN85" i="23" l="1"/>
  <c r="EO80" i="23" s="1"/>
  <c r="EO82" i="23" s="1"/>
  <c r="EO83" i="23" s="1"/>
  <c r="DX92" i="23"/>
  <c r="DX75" i="23"/>
  <c r="FE58" i="23"/>
  <c r="FF56" i="23" s="1"/>
  <c r="FF57" i="23" s="1"/>
  <c r="FF81" i="23" s="1"/>
  <c r="FD65" i="23"/>
  <c r="FE63" i="23" s="1"/>
  <c r="S171" i="13"/>
  <c r="S173" i="13" s="1"/>
  <c r="S161" i="13"/>
  <c r="L59" i="15" s="1"/>
  <c r="R161" i="13"/>
  <c r="K59" i="15" s="1"/>
  <c r="R171" i="13"/>
  <c r="T171" i="13"/>
  <c r="T173" i="13" s="1"/>
  <c r="T161" i="13"/>
  <c r="M59" i="15" s="1"/>
  <c r="FF51" i="23"/>
  <c r="FG49" i="23" s="1"/>
  <c r="FD67" i="23"/>
  <c r="U161" i="13"/>
  <c r="N59" i="15" s="1"/>
  <c r="U171" i="13"/>
  <c r="U173" i="13" s="1"/>
  <c r="R145" i="13"/>
  <c r="S145" i="13"/>
  <c r="S166" i="13" s="1"/>
  <c r="S168" i="13" s="1"/>
  <c r="T145" i="13"/>
  <c r="T166" i="13" s="1"/>
  <c r="T168" i="13" s="1"/>
  <c r="U145" i="13"/>
  <c r="U166" i="13" s="1"/>
  <c r="U168" i="13" s="1"/>
  <c r="V145" i="13"/>
  <c r="V166" i="13" s="1"/>
  <c r="V168" i="13" s="1"/>
  <c r="FE60" i="23"/>
  <c r="V161" i="13"/>
  <c r="O59" i="15" s="1"/>
  <c r="V171" i="13"/>
  <c r="V173" i="13" s="1"/>
  <c r="EO84" i="23" l="1"/>
  <c r="EO89" i="23" s="1"/>
  <c r="FE64" i="23"/>
  <c r="FE73" i="23" s="1"/>
  <c r="DX77" i="23"/>
  <c r="DY72" i="23" s="1"/>
  <c r="FF58" i="23"/>
  <c r="FG56" i="23" s="1"/>
  <c r="FF60" i="23"/>
  <c r="FG50" i="23"/>
  <c r="FG53" i="23" s="1"/>
  <c r="T163" i="13"/>
  <c r="M61" i="15" s="1"/>
  <c r="T178" i="13"/>
  <c r="M60" i="15" s="1"/>
  <c r="U163" i="13"/>
  <c r="N61" i="15" s="1"/>
  <c r="U178" i="13"/>
  <c r="N60" i="15" s="1"/>
  <c r="V163" i="13"/>
  <c r="O61" i="15" s="1"/>
  <c r="V178" i="13"/>
  <c r="O60" i="15" s="1"/>
  <c r="R166" i="13"/>
  <c r="R173" i="13"/>
  <c r="R163" i="13"/>
  <c r="K61" i="15" s="1"/>
  <c r="R178" i="13"/>
  <c r="K60" i="15" s="1"/>
  <c r="S163" i="13"/>
  <c r="L61" i="15" s="1"/>
  <c r="S178" i="13"/>
  <c r="L60" i="15" s="1"/>
  <c r="FE65" i="23" l="1"/>
  <c r="FF63" i="23" s="1"/>
  <c r="EO85" i="23"/>
  <c r="EP80" i="23" s="1"/>
  <c r="EP82" i="23" s="1"/>
  <c r="EP83" i="23" s="1"/>
  <c r="FE67" i="23"/>
  <c r="DY76" i="23"/>
  <c r="DY88" i="23" s="1"/>
  <c r="DY90" i="23" s="1"/>
  <c r="DY74" i="23"/>
  <c r="DY75" i="23" s="1"/>
  <c r="FG57" i="23"/>
  <c r="FG81" i="23" s="1"/>
  <c r="W144" i="13"/>
  <c r="R168" i="13"/>
  <c r="FG51" i="23"/>
  <c r="FH49" i="23" s="1"/>
  <c r="FF64" i="23"/>
  <c r="FF65" i="23" s="1"/>
  <c r="FG63" i="23" s="1"/>
  <c r="EP84" i="23" l="1"/>
  <c r="EP89" i="23" s="1"/>
  <c r="FG58" i="23"/>
  <c r="FH56" i="23" s="1"/>
  <c r="FG60" i="23"/>
  <c r="FG64" i="23" s="1"/>
  <c r="FG73" i="23" s="1"/>
  <c r="EQ82" i="23"/>
  <c r="EQ83" i="23" s="1"/>
  <c r="DY92" i="23"/>
  <c r="DY77" i="23"/>
  <c r="W161" i="13"/>
  <c r="P59" i="15" s="1"/>
  <c r="W171" i="13"/>
  <c r="W145" i="13"/>
  <c r="FF73" i="23"/>
  <c r="FF67" i="23"/>
  <c r="FH50" i="23"/>
  <c r="FH53" i="23" s="1"/>
  <c r="EP85" i="23" l="1"/>
  <c r="EQ80" i="23" s="1"/>
  <c r="EQ84" i="23" s="1"/>
  <c r="EQ89" i="23" s="1"/>
  <c r="FH57" i="23"/>
  <c r="FH60" i="23" s="1"/>
  <c r="DZ72" i="23"/>
  <c r="X142" i="13" s="1"/>
  <c r="W147" i="13"/>
  <c r="W173" i="13"/>
  <c r="W166" i="13"/>
  <c r="W178" i="13"/>
  <c r="P60" i="15" s="1"/>
  <c r="W163" i="13"/>
  <c r="P61" i="15" s="1"/>
  <c r="DZ74" i="23"/>
  <c r="FG67" i="23"/>
  <c r="FG65" i="23"/>
  <c r="FH63" i="23" s="1"/>
  <c r="FH51" i="23"/>
  <c r="FI49" i="23" s="1"/>
  <c r="EQ85" i="23" l="1"/>
  <c r="ER80" i="23" s="1"/>
  <c r="ER82" i="23" s="1"/>
  <c r="ER83" i="23" s="1"/>
  <c r="FH58" i="23"/>
  <c r="FI56" i="23" s="1"/>
  <c r="FH81" i="23"/>
  <c r="DZ76" i="23"/>
  <c r="DZ88" i="23" s="1"/>
  <c r="DZ90" i="23" s="1"/>
  <c r="P51" i="15"/>
  <c r="P49" i="15"/>
  <c r="P54" i="15"/>
  <c r="P56" i="15"/>
  <c r="ER84" i="23"/>
  <c r="ER89" i="23" s="1"/>
  <c r="DZ92" i="23"/>
  <c r="DZ75" i="23"/>
  <c r="W168" i="13"/>
  <c r="FI50" i="23"/>
  <c r="FH64" i="23"/>
  <c r="FH73" i="23" s="1"/>
  <c r="DZ77" i="23" l="1"/>
  <c r="EA72" i="23" s="1"/>
  <c r="ER85" i="23"/>
  <c r="ES80" i="23" s="1"/>
  <c r="ES82" i="23" s="1"/>
  <c r="ES83" i="23" s="1"/>
  <c r="FH67" i="23"/>
  <c r="FH65" i="23"/>
  <c r="FI63" i="23" s="1"/>
  <c r="Z120" i="13"/>
  <c r="Z121" i="13" s="1"/>
  <c r="FI53" i="23"/>
  <c r="O120" i="13"/>
  <c r="T50" i="23"/>
  <c r="P120" i="13"/>
  <c r="P121" i="13" s="1"/>
  <c r="Q120" i="13"/>
  <c r="Q121" i="13" s="1"/>
  <c r="R120" i="13"/>
  <c r="R121" i="13" s="1"/>
  <c r="S120" i="13"/>
  <c r="S121" i="13" s="1"/>
  <c r="T120" i="13"/>
  <c r="T121" i="13" s="1"/>
  <c r="U120" i="13"/>
  <c r="U121" i="13" s="1"/>
  <c r="V120" i="13"/>
  <c r="V121" i="13" s="1"/>
  <c r="W120" i="13"/>
  <c r="W121" i="13" s="1"/>
  <c r="X120" i="13"/>
  <c r="X121" i="13" s="1"/>
  <c r="Y120" i="13"/>
  <c r="Y121" i="13" s="1"/>
  <c r="ES84" i="23"/>
  <c r="ES89" i="23" s="1"/>
  <c r="FI51" i="23"/>
  <c r="EA76" i="23" l="1"/>
  <c r="EA88" i="23" s="1"/>
  <c r="EA90" i="23" s="1"/>
  <c r="EA74" i="23"/>
  <c r="ES85" i="23"/>
  <c r="ET80" i="23" s="1"/>
  <c r="ET82" i="23" s="1"/>
  <c r="ET83" i="23" s="1"/>
  <c r="M120" i="13"/>
  <c r="O121" i="13"/>
  <c r="M121" i="13" s="1"/>
  <c r="O123" i="13"/>
  <c r="T53" i="23"/>
  <c r="P123" i="13"/>
  <c r="Q123" i="13"/>
  <c r="R123" i="13"/>
  <c r="S123" i="13"/>
  <c r="T123" i="13"/>
  <c r="U123" i="13"/>
  <c r="V123" i="13"/>
  <c r="W123" i="13"/>
  <c r="X123" i="13"/>
  <c r="Y123" i="13"/>
  <c r="Z123" i="13"/>
  <c r="FI57" i="23"/>
  <c r="ET84" i="23" l="1"/>
  <c r="ET89" i="23" s="1"/>
  <c r="EA75" i="23"/>
  <c r="EA77" i="23" s="1"/>
  <c r="EA92" i="23"/>
  <c r="FI81" i="23"/>
  <c r="O127" i="13"/>
  <c r="T57" i="23"/>
  <c r="P127" i="13"/>
  <c r="Q127" i="13"/>
  <c r="R127" i="13"/>
  <c r="S127" i="13"/>
  <c r="T127" i="13"/>
  <c r="U127" i="13"/>
  <c r="V127" i="13"/>
  <c r="W127" i="13"/>
  <c r="X127" i="13"/>
  <c r="Y127" i="13"/>
  <c r="Z127" i="13"/>
  <c r="FI58" i="23"/>
  <c r="M123" i="13"/>
  <c r="FI60" i="23"/>
  <c r="ET85" i="23" l="1"/>
  <c r="EU80" i="23" s="1"/>
  <c r="EU84" i="23" s="1"/>
  <c r="EU89" i="23" s="1"/>
  <c r="EU82" i="23"/>
  <c r="EU83" i="23" s="1"/>
  <c r="EB72" i="23"/>
  <c r="R128" i="13"/>
  <c r="V128" i="13"/>
  <c r="P128" i="13"/>
  <c r="Q128" i="13"/>
  <c r="M127" i="13"/>
  <c r="O128" i="13"/>
  <c r="S128" i="13"/>
  <c r="Y128" i="13"/>
  <c r="O151" i="13"/>
  <c r="T81" i="23"/>
  <c r="P151" i="13"/>
  <c r="Q151" i="13"/>
  <c r="R151" i="13"/>
  <c r="S151" i="13"/>
  <c r="T151" i="13"/>
  <c r="U151" i="13"/>
  <c r="V151" i="13"/>
  <c r="W151" i="13"/>
  <c r="X151" i="13"/>
  <c r="Y151" i="13"/>
  <c r="Z151" i="13"/>
  <c r="T128" i="13"/>
  <c r="O130" i="13"/>
  <c r="T60" i="23"/>
  <c r="P130" i="13"/>
  <c r="Q130" i="13"/>
  <c r="R130" i="13"/>
  <c r="S130" i="13"/>
  <c r="T130" i="13"/>
  <c r="U130" i="13"/>
  <c r="V130" i="13"/>
  <c r="W130" i="13"/>
  <c r="X130" i="13"/>
  <c r="Y130" i="13"/>
  <c r="Z130" i="13"/>
  <c r="FI64" i="23"/>
  <c r="X128" i="13"/>
  <c r="U128" i="13"/>
  <c r="Z128" i="13"/>
  <c r="W128" i="13"/>
  <c r="EU85" i="23" l="1"/>
  <c r="EV80" i="23" s="1"/>
  <c r="N39" i="15" a="1"/>
  <c r="N39" i="15" s="1"/>
  <c r="O38" i="15" a="1"/>
  <c r="O38" i="15" s="1"/>
  <c r="M39" i="15" a="1"/>
  <c r="M39" i="15" s="1"/>
  <c r="N38" i="15" a="1"/>
  <c r="N38" i="15" s="1"/>
  <c r="L39" i="15" a="1"/>
  <c r="L39" i="15" s="1"/>
  <c r="M38" i="15" a="1"/>
  <c r="M38" i="15" s="1"/>
  <c r="K39" i="15" a="1"/>
  <c r="K39" i="15" s="1"/>
  <c r="L38" i="15" a="1"/>
  <c r="L38" i="15" s="1"/>
  <c r="H39" i="15" a="1"/>
  <c r="H39" i="15" s="1"/>
  <c r="G38" i="15" a="1"/>
  <c r="G38" i="15" s="1"/>
  <c r="J39" i="15" a="1"/>
  <c r="J39" i="15" s="1"/>
  <c r="I39" i="15" a="1"/>
  <c r="I39" i="15" s="1"/>
  <c r="G39" i="15" a="1"/>
  <c r="G39" i="15" s="1"/>
  <c r="Q38" i="15" a="1"/>
  <c r="Q38" i="15" s="1"/>
  <c r="P39" i="15" a="1"/>
  <c r="P39" i="15" s="1"/>
  <c r="O39" i="15" a="1"/>
  <c r="O39" i="15" s="1"/>
  <c r="R38" i="15" a="1"/>
  <c r="R38" i="15" s="1"/>
  <c r="P38" i="15" a="1"/>
  <c r="P38" i="15" s="1"/>
  <c r="K38" i="15" a="1"/>
  <c r="K38" i="15" s="1"/>
  <c r="I38" i="15" a="1"/>
  <c r="I38" i="15" s="1"/>
  <c r="H38" i="15" a="1"/>
  <c r="H38" i="15" s="1"/>
  <c r="R39" i="15" a="1"/>
  <c r="R39" i="15" s="1"/>
  <c r="Q39" i="15" a="1"/>
  <c r="Q39" i="15" s="1"/>
  <c r="J38" i="15" a="1"/>
  <c r="J38" i="15" s="1"/>
  <c r="EV84" i="23"/>
  <c r="EV89" i="23" s="1"/>
  <c r="EV82" i="23"/>
  <c r="EV83" i="23" s="1"/>
  <c r="EB76" i="23"/>
  <c r="EB88" i="23" s="1"/>
  <c r="EB90" i="23" s="1"/>
  <c r="EB74" i="23"/>
  <c r="M128" i="13"/>
  <c r="FI73" i="23"/>
  <c r="O134" i="13"/>
  <c r="T64" i="23"/>
  <c r="P134" i="13"/>
  <c r="Q134" i="13"/>
  <c r="R134" i="13"/>
  <c r="R182" i="13" s="1"/>
  <c r="S134" i="13"/>
  <c r="S182" i="13" s="1"/>
  <c r="T134" i="13"/>
  <c r="T182" i="13" s="1"/>
  <c r="U134" i="13"/>
  <c r="U182" i="13" s="1"/>
  <c r="V134" i="13"/>
  <c r="V182" i="13" s="1"/>
  <c r="W134" i="13"/>
  <c r="W182" i="13" s="1"/>
  <c r="X134" i="13"/>
  <c r="Y134" i="13"/>
  <c r="Z134" i="13"/>
  <c r="FI65" i="23"/>
  <c r="M130" i="13"/>
  <c r="FI67" i="23"/>
  <c r="M151" i="13"/>
  <c r="EV85" i="23" l="1"/>
  <c r="EW80" i="23" s="1"/>
  <c r="EW82" i="23" s="1"/>
  <c r="EW83" i="23" s="1"/>
  <c r="EB92" i="23"/>
  <c r="EB75" i="23"/>
  <c r="O137" i="13"/>
  <c r="T67" i="23"/>
  <c r="P137" i="13"/>
  <c r="Q137" i="13"/>
  <c r="R137" i="13"/>
  <c r="S137" i="13"/>
  <c r="T137" i="13"/>
  <c r="U137" i="13"/>
  <c r="V137" i="13"/>
  <c r="W137" i="13"/>
  <c r="X137" i="13"/>
  <c r="Y137" i="13"/>
  <c r="Z137" i="13"/>
  <c r="M134" i="13"/>
  <c r="O135" i="13"/>
  <c r="O143" i="13"/>
  <c r="T73" i="23"/>
  <c r="P143" i="13"/>
  <c r="Q143" i="13"/>
  <c r="R143" i="13"/>
  <c r="S143" i="13"/>
  <c r="T143" i="13"/>
  <c r="U143" i="13"/>
  <c r="V143" i="13"/>
  <c r="W143" i="13"/>
  <c r="X143" i="13"/>
  <c r="Y143" i="13"/>
  <c r="Z143" i="13"/>
  <c r="EW84" i="23" l="1"/>
  <c r="EB77" i="23"/>
  <c r="EC72" i="23" s="1"/>
  <c r="M143" i="13"/>
  <c r="M137" i="13"/>
  <c r="P133" i="13"/>
  <c r="EW89" i="23" l="1"/>
  <c r="EW85" i="23"/>
  <c r="EX82" i="23"/>
  <c r="EX83" i="23" s="1"/>
  <c r="EC76" i="23"/>
  <c r="EC88" i="23" s="1"/>
  <c r="EC90" i="23" s="1"/>
  <c r="EC74" i="23"/>
  <c r="EC92" i="23" s="1"/>
  <c r="P135" i="13"/>
  <c r="EX80" i="23" l="1"/>
  <c r="Y155" i="13"/>
  <c r="EC75" i="23"/>
  <c r="EC77" i="23" s="1"/>
  <c r="ED72" i="23" s="1"/>
  <c r="Q133" i="13"/>
  <c r="R50" i="15" l="1"/>
  <c r="R55" i="15"/>
  <c r="EX84" i="23"/>
  <c r="Z150" i="13"/>
  <c r="EY82" i="23"/>
  <c r="EZ82" i="23"/>
  <c r="ED76" i="23"/>
  <c r="ED88" i="23" s="1"/>
  <c r="ED90" i="23" s="1"/>
  <c r="ED74" i="23"/>
  <c r="Q135" i="13"/>
  <c r="EX89" i="23" l="1"/>
  <c r="EX85" i="23"/>
  <c r="EY80" i="23" s="1"/>
  <c r="EY84" i="23" s="1"/>
  <c r="EY89" i="23" s="1"/>
  <c r="EY83" i="23"/>
  <c r="EZ83" i="23"/>
  <c r="ED92" i="23"/>
  <c r="ED75" i="23"/>
  <c r="ED77" i="23" s="1"/>
  <c r="R133" i="13"/>
  <c r="EY85" i="23" l="1"/>
  <c r="EZ80" i="23" s="1"/>
  <c r="EZ84" i="23" s="1"/>
  <c r="EZ89" i="23" s="1"/>
  <c r="EE72" i="23"/>
  <c r="R135" i="13"/>
  <c r="EZ85" i="23" l="1"/>
  <c r="FA80" i="23" s="1"/>
  <c r="FA84" i="23" s="1"/>
  <c r="FA82" i="23"/>
  <c r="EE76" i="23"/>
  <c r="EE88" i="23" s="1"/>
  <c r="EE90" i="23" s="1"/>
  <c r="EE74" i="23"/>
  <c r="S133" i="13"/>
  <c r="FA89" i="23" l="1"/>
  <c r="FA83" i="23"/>
  <c r="EE92" i="23"/>
  <c r="EE75" i="23"/>
  <c r="EE77" i="23" s="1"/>
  <c r="S135" i="13"/>
  <c r="FA85" i="23" l="1"/>
  <c r="FB80" i="23" s="1"/>
  <c r="EF72" i="23"/>
  <c r="EF74" i="23" s="1"/>
  <c r="T133" i="13"/>
  <c r="T135" i="13" s="1"/>
  <c r="U133" i="13" s="1"/>
  <c r="U135" i="13" s="1"/>
  <c r="V133" i="13" s="1"/>
  <c r="V135" i="13" s="1"/>
  <c r="W133" i="13" s="1"/>
  <c r="W135" i="13" s="1"/>
  <c r="X133" i="13" s="1"/>
  <c r="X135" i="13" s="1"/>
  <c r="Y133" i="13" s="1"/>
  <c r="Y135" i="13" s="1"/>
  <c r="Z133" i="13" s="1"/>
  <c r="EF75" i="23" l="1"/>
  <c r="EF92" i="23"/>
  <c r="FB82" i="23"/>
  <c r="FB84" i="23"/>
  <c r="FB89" i="23" s="1"/>
  <c r="EF76" i="23"/>
  <c r="EF88" i="23" s="1"/>
  <c r="EF90" i="23" s="1"/>
  <c r="Z135" i="13"/>
  <c r="M135" i="13" s="1"/>
  <c r="M133" i="13"/>
  <c r="FB83" i="23" l="1"/>
  <c r="FB85" i="23" s="1"/>
  <c r="FC80" i="23" s="1"/>
  <c r="EF77" i="23"/>
  <c r="EG72" i="23" s="1"/>
  <c r="EG76" i="23" s="1"/>
  <c r="EG88" i="23" s="1"/>
  <c r="EG90" i="23" s="1"/>
  <c r="EG74" i="23" l="1"/>
  <c r="EG75" i="23" s="1"/>
  <c r="EG77" i="23" s="1"/>
  <c r="FC82" i="23"/>
  <c r="FC84" i="23"/>
  <c r="FC89" i="23" s="1"/>
  <c r="EG92" i="23" l="1"/>
  <c r="FC83" i="23"/>
  <c r="FC85" i="23" s="1"/>
  <c r="FD80" i="23" s="1"/>
  <c r="EH72" i="23"/>
  <c r="FD82" i="23" l="1"/>
  <c r="FD83" i="23" s="1"/>
  <c r="FD84" i="23"/>
  <c r="FD89" i="23" s="1"/>
  <c r="EH76" i="23"/>
  <c r="EH88" i="23" s="1"/>
  <c r="EH90" i="23" s="1"/>
  <c r="EH74" i="23"/>
  <c r="FD85" i="23" l="1"/>
  <c r="FE80" i="23" s="1"/>
  <c r="EH75" i="23"/>
  <c r="EH77" i="23" s="1"/>
  <c r="EH92" i="23"/>
  <c r="FE84" i="23" l="1"/>
  <c r="FE89" i="23" s="1"/>
  <c r="FE82" i="23"/>
  <c r="FE83" i="23" s="1"/>
  <c r="EI72" i="23"/>
  <c r="P146" i="13"/>
  <c r="Q146" i="13"/>
  <c r="R146" i="13"/>
  <c r="S146" i="13"/>
  <c r="T146" i="13"/>
  <c r="U146" i="13"/>
  <c r="V146" i="13"/>
  <c r="W146" i="13"/>
  <c r="FE85" i="23" l="1"/>
  <c r="FF80" i="23" s="1"/>
  <c r="FF84" i="23" s="1"/>
  <c r="FF89" i="23" s="1"/>
  <c r="FF82" i="23"/>
  <c r="FF83" i="23" s="1"/>
  <c r="EI76" i="23"/>
  <c r="EI74" i="23"/>
  <c r="P154" i="13"/>
  <c r="P186" i="13" s="1"/>
  <c r="Q154" i="13"/>
  <c r="Q186" i="13" s="1"/>
  <c r="R154" i="13"/>
  <c r="R186" i="13" s="1"/>
  <c r="R190" i="13" s="1"/>
  <c r="S154" i="13"/>
  <c r="S186" i="13" s="1"/>
  <c r="S190" i="13" s="1"/>
  <c r="T154" i="13"/>
  <c r="T186" i="13" s="1"/>
  <c r="T190" i="13" s="1"/>
  <c r="U154" i="13"/>
  <c r="U186" i="13" s="1"/>
  <c r="U190" i="13" s="1"/>
  <c r="V154" i="13"/>
  <c r="V186" i="13" s="1"/>
  <c r="V190" i="13" s="1"/>
  <c r="W154" i="13"/>
  <c r="W186" i="13" s="1"/>
  <c r="W190" i="13" s="1"/>
  <c r="X154" i="13"/>
  <c r="Y154" i="13"/>
  <c r="FF85" i="23" l="1"/>
  <c r="FG80" i="23" s="1"/>
  <c r="FG84" i="23" s="1"/>
  <c r="EI92" i="23"/>
  <c r="EI75" i="23"/>
  <c r="EI77" i="23" s="1"/>
  <c r="EI88" i="23"/>
  <c r="FG82" i="23" l="1"/>
  <c r="FG83" i="23" s="1"/>
  <c r="FG89" i="23"/>
  <c r="EI90" i="23"/>
  <c r="EJ72" i="23"/>
  <c r="FG85" i="23" l="1"/>
  <c r="FH80" i="23" s="1"/>
  <c r="FH84" i="23" s="1"/>
  <c r="FH89" i="23" s="1"/>
  <c r="FH82" i="23"/>
  <c r="FH83" i="23" s="1"/>
  <c r="FI82" i="23"/>
  <c r="EJ76" i="23"/>
  <c r="EJ74" i="23"/>
  <c r="FH85" i="23" l="1"/>
  <c r="FI80" i="23" s="1"/>
  <c r="FI84" i="23" s="1"/>
  <c r="O154" i="13" s="1"/>
  <c r="O152" i="13"/>
  <c r="O172" i="13" s="1"/>
  <c r="P152" i="13"/>
  <c r="Q152" i="13"/>
  <c r="Z154" i="13"/>
  <c r="FI83" i="23"/>
  <c r="T82" i="23"/>
  <c r="Y152" i="13"/>
  <c r="Z152" i="13"/>
  <c r="EJ75" i="23"/>
  <c r="EJ77" i="23" s="1"/>
  <c r="EJ92" i="23"/>
  <c r="EJ88" i="23"/>
  <c r="T84" i="23" l="1"/>
  <c r="M40" i="15" a="1"/>
  <c r="M40" i="15" s="1"/>
  <c r="FI89" i="23"/>
  <c r="T89" i="23" s="1"/>
  <c r="O40" i="15" a="1"/>
  <c r="O40" i="15" s="1"/>
  <c r="H40" i="15" a="1"/>
  <c r="H40" i="15" s="1"/>
  <c r="I40" i="15" a="1"/>
  <c r="I40" i="15" s="1"/>
  <c r="N40" i="15" a="1"/>
  <c r="N40" i="15" s="1"/>
  <c r="P40" i="15" a="1"/>
  <c r="P40" i="15" s="1"/>
  <c r="R40" i="15" a="1"/>
  <c r="R40" i="15" s="1"/>
  <c r="G40" i="15" a="1"/>
  <c r="G40" i="15" s="1"/>
  <c r="J40" i="15" a="1"/>
  <c r="J40" i="15" s="1"/>
  <c r="K40" i="15" a="1"/>
  <c r="K40" i="15" s="1"/>
  <c r="L40" i="15" a="1"/>
  <c r="L40" i="15" s="1"/>
  <c r="Q40" i="15" a="1"/>
  <c r="Q40" i="15" s="1"/>
  <c r="O153" i="13"/>
  <c r="O167" i="13" s="1"/>
  <c r="P153" i="13"/>
  <c r="P167" i="13" s="1"/>
  <c r="Q153" i="13"/>
  <c r="Q167" i="13" s="1"/>
  <c r="O162" i="13"/>
  <c r="H60" i="15" s="1"/>
  <c r="Q162" i="13"/>
  <c r="J60" i="15" s="1"/>
  <c r="Q172" i="13"/>
  <c r="P172" i="13"/>
  <c r="P162" i="13"/>
  <c r="I60" i="15" s="1"/>
  <c r="Y153" i="13"/>
  <c r="T83" i="23"/>
  <c r="Z153" i="13"/>
  <c r="Z167" i="13" s="1"/>
  <c r="M154" i="13"/>
  <c r="Z172" i="13"/>
  <c r="Z162" i="13"/>
  <c r="S60" i="15" s="1"/>
  <c r="Y172" i="13"/>
  <c r="Y162" i="13"/>
  <c r="R60" i="15" s="1"/>
  <c r="M152" i="13"/>
  <c r="FI85" i="23"/>
  <c r="Z155" i="13" s="1"/>
  <c r="S50" i="15" s="1"/>
  <c r="EJ90" i="23"/>
  <c r="EK72" i="23"/>
  <c r="G50" i="15" l="1"/>
  <c r="S55" i="15"/>
  <c r="G55" i="15" s="1"/>
  <c r="M172" i="13"/>
  <c r="M162" i="13"/>
  <c r="Y167" i="13"/>
  <c r="M167" i="13" s="1"/>
  <c r="M153" i="13"/>
  <c r="EK76" i="23"/>
  <c r="EK74" i="23"/>
  <c r="F55" i="15" l="1"/>
  <c r="F50" i="15"/>
  <c r="EK75" i="23"/>
  <c r="EK77" i="23" s="1"/>
  <c r="X147" i="13" s="1"/>
  <c r="EK92" i="23"/>
  <c r="X144" i="13"/>
  <c r="EK88" i="23"/>
  <c r="X146" i="13"/>
  <c r="Q51" i="15" l="1"/>
  <c r="Q49" i="15"/>
  <c r="Q54" i="15"/>
  <c r="Q56" i="15"/>
  <c r="EK90" i="23"/>
  <c r="X171" i="13"/>
  <c r="X161" i="13"/>
  <c r="Q59" i="15" s="1"/>
  <c r="X186" i="13"/>
  <c r="EL72" i="23"/>
  <c r="X145" i="13"/>
  <c r="EL74" i="23" l="1"/>
  <c r="EL75" i="23" s="1"/>
  <c r="Y142" i="13"/>
  <c r="EL76" i="23"/>
  <c r="X178" i="13"/>
  <c r="Q60" i="15" s="1"/>
  <c r="X163" i="13"/>
  <c r="Q61" i="15" s="1"/>
  <c r="X173" i="13"/>
  <c r="X166" i="13"/>
  <c r="EL92" i="23" l="1"/>
  <c r="G60" i="15"/>
  <c r="F60" i="15"/>
  <c r="EL77" i="23"/>
  <c r="EM72" i="23" s="1"/>
  <c r="EM74" i="23" s="1"/>
  <c r="EM92" i="23" s="1"/>
  <c r="EL88" i="23"/>
  <c r="X168" i="13"/>
  <c r="X182" i="13"/>
  <c r="EM75" i="23" l="1"/>
  <c r="EM76" i="23"/>
  <c r="EM88" i="23" s="1"/>
  <c r="EM90" i="23" s="1"/>
  <c r="X190" i="13"/>
  <c r="EL90" i="23"/>
  <c r="EM77" i="23" l="1"/>
  <c r="EN72" i="23" s="1"/>
  <c r="EN74" i="23" s="1"/>
  <c r="EN92" i="23" s="1"/>
  <c r="EN76" i="23" l="1"/>
  <c r="EN88" i="23" s="1"/>
  <c r="EN75" i="23"/>
  <c r="EN77" i="23" l="1"/>
  <c r="EO72" i="23" s="1"/>
  <c r="EO74" i="23" s="1"/>
  <c r="EO75" i="23" s="1"/>
  <c r="EN90" i="23"/>
  <c r="EO76" i="23" l="1"/>
  <c r="EO88" i="23" s="1"/>
  <c r="EO90" i="23" s="1"/>
  <c r="EO92" i="23"/>
  <c r="EO77" i="23" l="1"/>
  <c r="EP72" i="23" s="1"/>
  <c r="EP74" i="23" s="1"/>
  <c r="EP75" i="23" s="1"/>
  <c r="EP76" i="23" l="1"/>
  <c r="EP77" i="23" s="1"/>
  <c r="EQ72" i="23" s="1"/>
  <c r="EQ74" i="23" s="1"/>
  <c r="EQ75" i="23" s="1"/>
  <c r="EP92" i="23"/>
  <c r="EQ92" i="23" l="1"/>
  <c r="EQ76" i="23"/>
  <c r="EQ88" i="23" s="1"/>
  <c r="EQ90" i="23" s="1"/>
  <c r="EP88" i="23"/>
  <c r="EP90" i="23" s="1"/>
  <c r="EQ77" i="23" l="1"/>
  <c r="ER72" i="23" s="1"/>
  <c r="ER74" i="23" s="1"/>
  <c r="ER92" i="23" s="1"/>
  <c r="ER75" i="23" l="1"/>
  <c r="ER76" i="23"/>
  <c r="ER88" i="23" s="1"/>
  <c r="ER90" i="23" s="1"/>
  <c r="ER77" i="23" l="1"/>
  <c r="ES72" i="23" s="1"/>
  <c r="ES74" i="23" s="1"/>
  <c r="ES75" i="23" s="1"/>
  <c r="ES92" i="23" l="1"/>
  <c r="ES76" i="23"/>
  <c r="ES88" i="23" s="1"/>
  <c r="ES90" i="23" s="1"/>
  <c r="ES77" i="23" l="1"/>
  <c r="ET72" i="23" s="1"/>
  <c r="ET74" i="23" s="1"/>
  <c r="ET75" i="23" s="1"/>
  <c r="ET92" i="23"/>
  <c r="ET76" i="23"/>
  <c r="ET88" i="23" s="1"/>
  <c r="ET90" i="23" s="1"/>
  <c r="ET77" i="23" l="1"/>
  <c r="EU72" i="23" s="1"/>
  <c r="EU74" i="23" s="1"/>
  <c r="EU75" i="23" s="1"/>
  <c r="EU92" i="23" l="1"/>
  <c r="EU76" i="23"/>
  <c r="EU88" i="23" s="1"/>
  <c r="EU90" i="23" s="1"/>
  <c r="EU77" i="23" l="1"/>
  <c r="EV72" i="23" s="1"/>
  <c r="EV74" i="23" s="1"/>
  <c r="EV75" i="23" l="1"/>
  <c r="EV92" i="23"/>
  <c r="EV76" i="23"/>
  <c r="EV88" i="23" s="1"/>
  <c r="EV90" i="23" s="1"/>
  <c r="EV77" i="23" l="1"/>
  <c r="EW72" i="23" s="1"/>
  <c r="EW74" i="23" l="1"/>
  <c r="EW76" i="23"/>
  <c r="R49" i="15"/>
  <c r="R51" i="15"/>
  <c r="EX74" i="23"/>
  <c r="EX92" i="23" s="1"/>
  <c r="EW75" i="23" l="1"/>
  <c r="EW77" i="23" s="1"/>
  <c r="EW92" i="23"/>
  <c r="EW88" i="23"/>
  <c r="EW90" i="23" s="1"/>
  <c r="EX75" i="23"/>
  <c r="Y147" i="13" l="1"/>
  <c r="EX72" i="23"/>
  <c r="EX76" i="23" l="1"/>
  <c r="EX88" i="23" s="1"/>
  <c r="EX90" i="23" s="1"/>
  <c r="Z142" i="13"/>
  <c r="R56" i="15"/>
  <c r="R54" i="15"/>
  <c r="EX77" i="23" l="1"/>
  <c r="EY72" i="23" s="1"/>
  <c r="EY76" i="23" s="1"/>
  <c r="EY74" i="23"/>
  <c r="EY75" i="23" l="1"/>
  <c r="EY77" i="23" s="1"/>
  <c r="EZ72" i="23" s="1"/>
  <c r="EY92" i="23"/>
  <c r="EY88" i="23"/>
  <c r="EY90" i="23" s="1"/>
  <c r="EZ74" i="23" l="1"/>
  <c r="EZ76" i="23"/>
  <c r="EZ92" i="23" l="1"/>
  <c r="EZ75" i="23"/>
  <c r="EZ77" i="23" s="1"/>
  <c r="FA72" i="23" s="1"/>
  <c r="EZ88" i="23"/>
  <c r="EZ90" i="23" s="1"/>
  <c r="FA74" i="23" l="1"/>
  <c r="FA76" i="23"/>
  <c r="FA88" i="23" s="1"/>
  <c r="FA90" i="23" s="1"/>
  <c r="FA75" i="23" l="1"/>
  <c r="FA77" i="23" s="1"/>
  <c r="FB72" i="23" s="1"/>
  <c r="FB74" i="23" s="1"/>
  <c r="FA92" i="23"/>
  <c r="Y146" i="13"/>
  <c r="FB92" i="23" l="1"/>
  <c r="FB75" i="23"/>
  <c r="FB76" i="23"/>
  <c r="Y186" i="13"/>
  <c r="FB88" i="23" l="1"/>
  <c r="FB90" i="23" s="1"/>
  <c r="FB77" i="23"/>
  <c r="FC72" i="23" s="1"/>
  <c r="FC74" i="23" l="1"/>
  <c r="FC76" i="23"/>
  <c r="FC92" i="23" l="1"/>
  <c r="FC75" i="23"/>
  <c r="FC77" i="23" s="1"/>
  <c r="FD72" i="23" s="1"/>
  <c r="FC88" i="23"/>
  <c r="FC90" i="23" s="1"/>
  <c r="FD74" i="23" l="1"/>
  <c r="FD76" i="23"/>
  <c r="FD75" i="23" l="1"/>
  <c r="FD77" i="23" s="1"/>
  <c r="FE72" i="23" s="1"/>
  <c r="FD92" i="23"/>
  <c r="FD88" i="23"/>
  <c r="FD90" i="23" s="1"/>
  <c r="FE74" i="23" l="1"/>
  <c r="FE76" i="23"/>
  <c r="FE75" i="23" l="1"/>
  <c r="FE92" i="23"/>
  <c r="FE88" i="23"/>
  <c r="FE90" i="23" s="1"/>
  <c r="FE77" i="23"/>
  <c r="FF72" i="23" s="1"/>
  <c r="FF74" i="23" l="1"/>
  <c r="FF76" i="23"/>
  <c r="FF75" i="23" l="1"/>
  <c r="FF92" i="23"/>
  <c r="FF88" i="23"/>
  <c r="FF90" i="23" s="1"/>
  <c r="FF77" i="23"/>
  <c r="FG72" i="23" s="1"/>
  <c r="FG74" i="23" l="1"/>
  <c r="FG76" i="23"/>
  <c r="FG75" i="23" l="1"/>
  <c r="FG92" i="23"/>
  <c r="FG88" i="23"/>
  <c r="FG90" i="23" s="1"/>
  <c r="FG77" i="23"/>
  <c r="FH72" i="23" s="1"/>
  <c r="FH74" i="23" l="1"/>
  <c r="FH76" i="23"/>
  <c r="P144" i="13"/>
  <c r="Q144" i="13"/>
  <c r="Y144" i="13"/>
  <c r="FH92" i="23" l="1"/>
  <c r="FH75" i="23"/>
  <c r="FH77" i="23" s="1"/>
  <c r="FI72" i="23" s="1"/>
  <c r="FH88" i="23"/>
  <c r="FH90" i="23" s="1"/>
  <c r="P145" i="13"/>
  <c r="P166" i="13" s="1"/>
  <c r="P168" i="13" s="1"/>
  <c r="Q145" i="13"/>
  <c r="Q166" i="13" s="1"/>
  <c r="Q168" i="13" s="1"/>
  <c r="Q171" i="13"/>
  <c r="Q173" i="13" s="1"/>
  <c r="Q182" i="13" s="1"/>
  <c r="Q190" i="13" s="1"/>
  <c r="Q161" i="13"/>
  <c r="J59" i="15" s="1"/>
  <c r="P171" i="13"/>
  <c r="P173" i="13" s="1"/>
  <c r="P182" i="13" s="1"/>
  <c r="P190" i="13" s="1"/>
  <c r="P161" i="13"/>
  <c r="I59" i="15" s="1"/>
  <c r="Y161" i="13"/>
  <c r="R59" i="15" s="1"/>
  <c r="Y171" i="13"/>
  <c r="Y145" i="13"/>
  <c r="FI74" i="23" l="1"/>
  <c r="Z144" i="13" s="1"/>
  <c r="FI76" i="23"/>
  <c r="S51" i="15"/>
  <c r="S49" i="15"/>
  <c r="P163" i="13"/>
  <c r="I61" i="15" s="1"/>
  <c r="P178" i="13"/>
  <c r="Q178" i="13"/>
  <c r="Q163" i="13"/>
  <c r="J61" i="15" s="1"/>
  <c r="Y166" i="13"/>
  <c r="Y173" i="13"/>
  <c r="Y163" i="13"/>
  <c r="R61" i="15" s="1"/>
  <c r="Y178" i="13"/>
  <c r="Z161" i="13" l="1"/>
  <c r="Z171" i="13"/>
  <c r="Z173" i="13" s="1"/>
  <c r="Z182" i="13" s="1"/>
  <c r="O144" i="13"/>
  <c r="T74" i="23"/>
  <c r="FI92" i="23"/>
  <c r="T92" i="23" s="1"/>
  <c r="FI75" i="23"/>
  <c r="Z145" i="13" s="1"/>
  <c r="Z166" i="13" s="1"/>
  <c r="Z168" i="13" s="1"/>
  <c r="O146" i="13"/>
  <c r="T76" i="23"/>
  <c r="FI88" i="23"/>
  <c r="Z146" i="13"/>
  <c r="Z186" i="13" s="1"/>
  <c r="G49" i="15"/>
  <c r="G51" i="15"/>
  <c r="Y168" i="13"/>
  <c r="F49" i="15"/>
  <c r="Y182" i="13"/>
  <c r="F51" i="15"/>
  <c r="Z190" i="13" l="1"/>
  <c r="FI77" i="23"/>
  <c r="Z147" i="13" s="1"/>
  <c r="S56" i="15" s="1"/>
  <c r="S59" i="15"/>
  <c r="Z178" i="13"/>
  <c r="Z163" i="13"/>
  <c r="S61" i="15" s="1"/>
  <c r="T75" i="23"/>
  <c r="O145" i="13"/>
  <c r="O161" i="13"/>
  <c r="O171" i="13"/>
  <c r="M144" i="13"/>
  <c r="FI90" i="23"/>
  <c r="T90" i="23" s="1"/>
  <c r="T88" i="23"/>
  <c r="O186" i="13"/>
  <c r="M146" i="13"/>
  <c r="Y190" i="13"/>
  <c r="S54" i="15" l="1"/>
  <c r="O173" i="13"/>
  <c r="M171" i="13"/>
  <c r="H59" i="15"/>
  <c r="O178" i="13"/>
  <c r="M178" i="13" s="1"/>
  <c r="O163" i="13"/>
  <c r="M161" i="13"/>
  <c r="O166" i="13"/>
  <c r="M145" i="13"/>
  <c r="M186" i="13"/>
  <c r="G56" i="15"/>
  <c r="F56" i="15"/>
  <c r="G54" i="15"/>
  <c r="F54" i="15"/>
  <c r="O168" i="13" l="1"/>
  <c r="M168" i="13" s="1"/>
  <c r="M166" i="13"/>
  <c r="H61" i="15"/>
  <c r="M163" i="13"/>
  <c r="F59" i="15"/>
  <c r="G59" i="15"/>
  <c r="O182" i="13"/>
  <c r="M173" i="13"/>
  <c r="F61" i="15" l="1"/>
  <c r="G61" i="15"/>
  <c r="M182" i="13"/>
  <c r="O190" i="13"/>
  <c r="M190" i="13" l="1"/>
  <c r="F194" i="13"/>
  <c r="G21" i="1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<sst xmlns="http://schemas.openxmlformats.org/spreadsheetml/2006/main" count="842" uniqueCount="327">
  <si>
    <t>INFORMATION</t>
  </si>
  <si>
    <t>Title:</t>
  </si>
  <si>
    <t>Build-to-Rent Feasibility Proforma Template</t>
  </si>
  <si>
    <t>Date Published:</t>
  </si>
  <si>
    <t>Model basis:</t>
  </si>
  <si>
    <t>Nominal</t>
  </si>
  <si>
    <t>Calculation period:</t>
  </si>
  <si>
    <t>Annual</t>
  </si>
  <si>
    <t>Calculation currency:</t>
  </si>
  <si>
    <t>AUD</t>
  </si>
  <si>
    <t>USER INPUT</t>
  </si>
  <si>
    <t>Project Timing</t>
  </si>
  <si>
    <t>Development start date</t>
  </si>
  <si>
    <t>date</t>
  </si>
  <si>
    <t>Proposed development start year</t>
  </si>
  <si>
    <t>Total Development Period</t>
  </si>
  <si>
    <t>Practical Completion Date</t>
  </si>
  <si>
    <t>Exit date</t>
  </si>
  <si>
    <t>Development</t>
  </si>
  <si>
    <t>Label</t>
  </si>
  <si>
    <t>[Spare]</t>
  </si>
  <si>
    <t>Units</t>
  </si>
  <si>
    <t>Total NLA</t>
  </si>
  <si>
    <t>Total GFA</t>
  </si>
  <si>
    <t>#units</t>
  </si>
  <si>
    <t>Total</t>
  </si>
  <si>
    <t>Net Lettable Area</t>
  </si>
  <si>
    <t xml:space="preserve">NLA </t>
  </si>
  <si>
    <t xml:space="preserve">GFA </t>
  </si>
  <si>
    <r>
      <t>m</t>
    </r>
    <r>
      <rPr>
        <i/>
        <vertAlign val="superscript"/>
        <sz val="8"/>
        <color theme="0" tint="-0.499984740745262"/>
        <rFont val="Arial Narrow"/>
        <family val="2"/>
      </rPr>
      <t>2</t>
    </r>
  </si>
  <si>
    <t>Occupancy</t>
  </si>
  <si>
    <t>Stabilised occupancy</t>
  </si>
  <si>
    <t>% of total units</t>
  </si>
  <si>
    <t>Average stabilised occupancy rate, expressed as % of available units</t>
  </si>
  <si>
    <t>Rent</t>
  </si>
  <si>
    <t>$/NLA/PW</t>
  </si>
  <si>
    <t>$/PA</t>
  </si>
  <si>
    <t>A$/week</t>
  </si>
  <si>
    <t>Average Rent Escalation</t>
  </si>
  <si>
    <t>% p.a.</t>
  </si>
  <si>
    <t>Operating Cost</t>
  </si>
  <si>
    <t>% of Total Gross Revenue</t>
  </si>
  <si>
    <t>Development cost</t>
  </si>
  <si>
    <t>$/Unit</t>
  </si>
  <si>
    <t>$/GFA</t>
  </si>
  <si>
    <t>Land Purchase Price</t>
  </si>
  <si>
    <t>A$ (total)</t>
  </si>
  <si>
    <t>Acquisition Costs</t>
  </si>
  <si>
    <t>Marketing</t>
  </si>
  <si>
    <t>Planning and Approvals</t>
  </si>
  <si>
    <t>Professional Fees</t>
  </si>
  <si>
    <t>Construction</t>
  </si>
  <si>
    <t>Development Manager and Other Fees</t>
  </si>
  <si>
    <t>Admin and Advisory</t>
  </si>
  <si>
    <t>Rates and Holding Costs</t>
  </si>
  <si>
    <t xml:space="preserve">Contingency and Capitalised Interest </t>
  </si>
  <si>
    <t>GST Payable</t>
  </si>
  <si>
    <t>Senior Debt</t>
  </si>
  <si>
    <t>%</t>
  </si>
  <si>
    <t>Maximum LVR</t>
  </si>
  <si>
    <t>Interest Rate</t>
  </si>
  <si>
    <t>Repayment date</t>
  </si>
  <si>
    <t>Junior Debt (Keystart)</t>
  </si>
  <si>
    <t>Valuation</t>
  </si>
  <si>
    <t>Capitalisation rate</t>
  </si>
  <si>
    <t>Terminal capitalisation rate</t>
  </si>
  <si>
    <t>End of worksheet</t>
  </si>
  <si>
    <t>Period start:</t>
  </si>
  <si>
    <t>Period end:</t>
  </si>
  <si>
    <t>Calendar year:</t>
  </si>
  <si>
    <t>Period counter:</t>
  </si>
  <si>
    <t>TIMING</t>
  </si>
  <si>
    <t>Period Start</t>
  </si>
  <si>
    <t>Period End</t>
  </si>
  <si>
    <t>Actual Start</t>
  </si>
  <si>
    <t>Actual End</t>
  </si>
  <si>
    <t>Investment timing</t>
  </si>
  <si>
    <t>[1,0]</t>
  </si>
  <si>
    <t>Operational Period</t>
  </si>
  <si>
    <t>Investment Exit</t>
  </si>
  <si>
    <t>Investment period</t>
  </si>
  <si>
    <t>Timing - Debt</t>
  </si>
  <si>
    <t>Repayment Period End</t>
  </si>
  <si>
    <t>Senior debt repayment</t>
  </si>
  <si>
    <t>Junior debt repayment</t>
  </si>
  <si>
    <t>NET REVENUE</t>
  </si>
  <si>
    <t>Escalation rate</t>
  </si>
  <si>
    <t>Measurement date</t>
  </si>
  <si>
    <t>Revenue</t>
  </si>
  <si>
    <t>%p.a.</t>
  </si>
  <si>
    <t>Rent escalation</t>
  </si>
  <si>
    <t>A$ p.a.</t>
  </si>
  <si>
    <t>% of units</t>
  </si>
  <si>
    <t>A$</t>
  </si>
  <si>
    <t>Gross Accommodation Revenue</t>
  </si>
  <si>
    <t>Operating expense</t>
  </si>
  <si>
    <t>Operating Costs</t>
  </si>
  <si>
    <t>% of total gross revenue</t>
  </si>
  <si>
    <t>Subtotal</t>
  </si>
  <si>
    <t>Net revenue</t>
  </si>
  <si>
    <t>DEVELOPMENT COSTS</t>
  </si>
  <si>
    <t>Input cost</t>
  </si>
  <si>
    <t>Cost p.p.</t>
  </si>
  <si>
    <t>Development Cost</t>
  </si>
  <si>
    <t>A$ p.a</t>
  </si>
  <si>
    <t>Average development cost per unit</t>
  </si>
  <si>
    <t>A$ /unit</t>
  </si>
  <si>
    <t>FUNDING</t>
  </si>
  <si>
    <t>Asset Value</t>
  </si>
  <si>
    <t>Market Capitalisation Rate</t>
  </si>
  <si>
    <t>Value on Stabilisation</t>
  </si>
  <si>
    <t>Value on Exit</t>
  </si>
  <si>
    <t>Debt Sculpting</t>
  </si>
  <si>
    <t>User Specified Funding</t>
  </si>
  <si>
    <t>Arrangement</t>
  </si>
  <si>
    <t>Funding</t>
  </si>
  <si>
    <t>Debt Scuplting</t>
  </si>
  <si>
    <t>Senior debt</t>
  </si>
  <si>
    <t>Keystart</t>
  </si>
  <si>
    <t>Funding Waterfall Calculation</t>
  </si>
  <si>
    <t>Equity contribution</t>
  </si>
  <si>
    <t>Total Equity Contribution</t>
  </si>
  <si>
    <t>Opening</t>
  </si>
  <si>
    <t>Drawdown</t>
  </si>
  <si>
    <t>Closing</t>
  </si>
  <si>
    <t>Development cost after equity</t>
  </si>
  <si>
    <t>Available funding - Junior Debt</t>
  </si>
  <si>
    <t>Available Debt Funding</t>
  </si>
  <si>
    <t>Development cost after equity and junior debt</t>
  </si>
  <si>
    <t>Available funding - Senior Debt</t>
  </si>
  <si>
    <t>Development cost after funding</t>
  </si>
  <si>
    <t>Loan Balance Calculation</t>
  </si>
  <si>
    <t>Interest Calculation</t>
  </si>
  <si>
    <t>All in rate</t>
  </si>
  <si>
    <t>Interest calculation</t>
  </si>
  <si>
    <t>Interest paid</t>
  </si>
  <si>
    <t>Debt Cash Flows</t>
  </si>
  <si>
    <t>Junior Debt</t>
  </si>
  <si>
    <t>Net debt financing cash flows (for information)</t>
  </si>
  <si>
    <t>CASH FLOW SUMMARY</t>
  </si>
  <si>
    <t>Cash flow available for senior debt service</t>
  </si>
  <si>
    <t>Cash flow available for junior debt service</t>
  </si>
  <si>
    <t>Free Cash Flow (excl. Terminal Value)</t>
  </si>
  <si>
    <t>*Excludes terminal value and final debt repayment</t>
  </si>
  <si>
    <t>Project cash flows, pre-financing</t>
  </si>
  <si>
    <t>Equity cash flow</t>
  </si>
  <si>
    <t>Terminal Value</t>
  </si>
  <si>
    <t>Terminal cap rate</t>
  </si>
  <si>
    <t xml:space="preserve">Project </t>
  </si>
  <si>
    <t xml:space="preserve">Equity </t>
  </si>
  <si>
    <t>*includes final debt repayment</t>
  </si>
  <si>
    <t>Free Cash Flow inc TV</t>
  </si>
  <si>
    <t>IRR Calculation</t>
  </si>
  <si>
    <t>Project IRR</t>
  </si>
  <si>
    <t>Equity IRR</t>
  </si>
  <si>
    <t>ratio</t>
  </si>
  <si>
    <t>Overall</t>
  </si>
  <si>
    <t>Minimum</t>
  </si>
  <si>
    <t>DASHBOARD</t>
  </si>
  <si>
    <t xml:space="preserve">Project Program </t>
  </si>
  <si>
    <t>Timing</t>
  </si>
  <si>
    <t>Period:</t>
  </si>
  <si>
    <t>Y1</t>
  </si>
  <si>
    <t>Y2</t>
  </si>
  <si>
    <t>Y3</t>
  </si>
  <si>
    <t>Y4</t>
  </si>
  <si>
    <t>Y5</t>
  </si>
  <si>
    <t>Y6</t>
  </si>
  <si>
    <t>Y7</t>
  </si>
  <si>
    <t>Y8</t>
  </si>
  <si>
    <t>Y9</t>
  </si>
  <si>
    <t>Y10</t>
  </si>
  <si>
    <t xml:space="preserve">Construction </t>
  </si>
  <si>
    <t>Practical Completion</t>
  </si>
  <si>
    <t xml:space="preserve">Exit Date </t>
  </si>
  <si>
    <t>Valuation Assumptions &amp; Developent Return Profile</t>
  </si>
  <si>
    <t>Internal Rate of Return</t>
  </si>
  <si>
    <t>Development Profit</t>
  </si>
  <si>
    <t>Per Unit</t>
  </si>
  <si>
    <t>Indicative Development Profit / (Loss)</t>
  </si>
  <si>
    <t>A$'k</t>
  </si>
  <si>
    <t>Indicative Development Margin</t>
  </si>
  <si>
    <t xml:space="preserve">Valuations </t>
  </si>
  <si>
    <t xml:space="preserve">At Exit </t>
  </si>
  <si>
    <t>Gross Accommodation Revenue (stabilised)</t>
  </si>
  <si>
    <t>Operating Cost %</t>
  </si>
  <si>
    <t xml:space="preserve">Net operating Income </t>
  </si>
  <si>
    <t xml:space="preserve">Cap Rate </t>
  </si>
  <si>
    <t>A$'M</t>
  </si>
  <si>
    <t>$/sqm GFA</t>
  </si>
  <si>
    <t xml:space="preserve">$/sqm NLA </t>
  </si>
  <si>
    <t>Loan Metrics</t>
  </si>
  <si>
    <t>Senior Debt Funding</t>
  </si>
  <si>
    <t>Junior Debt Funding</t>
  </si>
  <si>
    <t>Equity contribution as a % of Total Cost</t>
  </si>
  <si>
    <t>Loan-to-Cost</t>
  </si>
  <si>
    <t xml:space="preserve">Junior Debt </t>
  </si>
  <si>
    <t>Interest Coverage Ratio (ICR)</t>
  </si>
  <si>
    <t xml:space="preserve">Combined Debt </t>
  </si>
  <si>
    <t xml:space="preserve">Development  Composition </t>
  </si>
  <si>
    <t xml:space="preserve">Development Costs </t>
  </si>
  <si>
    <t xml:space="preserve">$'k/Unit </t>
  </si>
  <si>
    <t>$/NLA</t>
  </si>
  <si>
    <t xml:space="preserve">% /Cost </t>
  </si>
  <si>
    <t xml:space="preserve">Revenue Assumptions </t>
  </si>
  <si>
    <t xml:space="preserve">Revenue Summary </t>
  </si>
  <si>
    <t xml:space="preserve">No. Units </t>
  </si>
  <si>
    <t xml:space="preserve">Product Mix </t>
  </si>
  <si>
    <t>Rent  $/pw</t>
  </si>
  <si>
    <t>$/sqm/pw</t>
  </si>
  <si>
    <t>Rent at PC $/pw</t>
  </si>
  <si>
    <t xml:space="preserve">Total  / Average </t>
  </si>
  <si>
    <t>Dwellings Mix</t>
  </si>
  <si>
    <t>No.</t>
  </si>
  <si>
    <t>NLA</t>
  </si>
  <si>
    <t>GFA</t>
  </si>
  <si>
    <t>Market Units</t>
  </si>
  <si>
    <t>Affordable Units</t>
  </si>
  <si>
    <t>Other Units</t>
  </si>
  <si>
    <t>Total Units</t>
  </si>
  <si>
    <t>LISTS &amp; LABELS</t>
  </si>
  <si>
    <t>CELL STYLES</t>
  </si>
  <si>
    <t>END OF WORKSHEET</t>
  </si>
  <si>
    <t>Flag</t>
  </si>
  <si>
    <t>#</t>
  </si>
  <si>
    <t>Period Counter</t>
  </si>
  <si>
    <t>months</t>
  </si>
  <si>
    <t>A$ p.m</t>
  </si>
  <si>
    <t>ABC</t>
  </si>
  <si>
    <t>Header_1</t>
  </si>
  <si>
    <t>Subheader_1</t>
  </si>
  <si>
    <t>abc</t>
  </si>
  <si>
    <t>Subheader_2</t>
  </si>
  <si>
    <t>Calculation Cell</t>
  </si>
  <si>
    <t>Subtotal Cell</t>
  </si>
  <si>
    <t>Total Cell</t>
  </si>
  <si>
    <t>User Input Cell</t>
  </si>
  <si>
    <t>Fixed Input Cell</t>
  </si>
  <si>
    <t>Dropdown Cell</t>
  </si>
  <si>
    <t>Column Total</t>
  </si>
  <si>
    <t>Unit of Measure</t>
  </si>
  <si>
    <t>Input Sheet</t>
  </si>
  <si>
    <t>Calculation Sheet</t>
  </si>
  <si>
    <t>Output Sheet</t>
  </si>
  <si>
    <t>Blank Cell</t>
  </si>
  <si>
    <t>Guidance</t>
  </si>
  <si>
    <t>Type</t>
  </si>
  <si>
    <t>Allocation %</t>
  </si>
  <si>
    <t>Switch</t>
  </si>
  <si>
    <t>Option</t>
  </si>
  <si>
    <t>Stabilisation Date</t>
  </si>
  <si>
    <t>Monthly</t>
  </si>
  <si>
    <t>Investment Timing</t>
  </si>
  <si>
    <t># units</t>
  </si>
  <si>
    <t>% / Total</t>
  </si>
  <si>
    <t>$ / GFA</t>
  </si>
  <si>
    <t>Selector</t>
  </si>
  <si>
    <t>Senior Debt Interest</t>
  </si>
  <si>
    <t>Total Interest</t>
  </si>
  <si>
    <t>Junior Debt Interest</t>
  </si>
  <si>
    <t>Prinicple Repayment Summary</t>
  </si>
  <si>
    <t>Senior Debt Interest Paid</t>
  </si>
  <si>
    <t>Junior Debt Interest Paid</t>
  </si>
  <si>
    <t>Junior Principal Repayment</t>
  </si>
  <si>
    <t>Senior Principal Repayment</t>
  </si>
  <si>
    <t>Y11</t>
  </si>
  <si>
    <t>Y12</t>
  </si>
  <si>
    <t xml:space="preserve">'As if Complete' </t>
  </si>
  <si>
    <t>Loan-to-Value</t>
  </si>
  <si>
    <t>Loan Ratios</t>
  </si>
  <si>
    <t>Proposed Total Development period - enter as the whole number of months measured from the development start date</t>
  </si>
  <si>
    <t>Whole Amount</t>
  </si>
  <si>
    <t>LVR Ratio</t>
  </si>
  <si>
    <t>$</t>
  </si>
  <si>
    <t>Facility Type</t>
  </si>
  <si>
    <t>The available funding from the Senior Debt Facility may be user specified (as a whole A$ amount), or calculated based on the maximum loan-to-value ratio. To specify the available funding, select the relevant option from the dropdown.</t>
  </si>
  <si>
    <t>Specify the loan repayment date here. Note that the calculation assumes that the outstanding principal will be fully repaid on this date</t>
  </si>
  <si>
    <t>Capitalisation rate used to calculate the value upon project completion</t>
  </si>
  <si>
    <t>Capitalisation rate used to calculate the value upon investment exit</t>
  </si>
  <si>
    <t>Terminal Selling Costs</t>
  </si>
  <si>
    <t>Average</t>
  </si>
  <si>
    <t>Period &gt;&gt;</t>
  </si>
  <si>
    <t>Repayment Date</t>
  </si>
  <si>
    <t>Total Investment Period</t>
  </si>
  <si>
    <t>Investment Period</t>
  </si>
  <si>
    <t>First Drawdown</t>
  </si>
  <si>
    <t>Last Drawdown</t>
  </si>
  <si>
    <t>Junior Loan Timing</t>
  </si>
  <si>
    <t>Quantity</t>
  </si>
  <si>
    <t>Ratio</t>
  </si>
  <si>
    <t>Calculated Investment Exit Date</t>
  </si>
  <si>
    <t>Calculated Practical Completion date</t>
  </si>
  <si>
    <t>Total $'M</t>
  </si>
  <si>
    <t>$ / NLA</t>
  </si>
  <si>
    <t>Maximum</t>
  </si>
  <si>
    <t>Proportion of Affordable Units</t>
  </si>
  <si>
    <t>The percentage of sale value deducted from the sale proceeds to cover costs associated with selling the asset at the end of the investment period.</t>
  </si>
  <si>
    <r>
      <t xml:space="preserve">Respondents must sufficiently label each unit type, including whether the unit will be allocated as a 'market' or 'affordable' residential unit. For example, 1x1 (Market) or 2x2 (Affordable)
Units intended to be 'Market' residential </t>
    </r>
    <r>
      <rPr>
        <b/>
        <i/>
        <u/>
        <sz val="10"/>
        <rFont val="Arial Narrow"/>
        <family val="2"/>
      </rPr>
      <t>must</t>
    </r>
    <r>
      <rPr>
        <i/>
        <sz val="10"/>
        <rFont val="Arial Narrow"/>
        <family val="2"/>
      </rPr>
      <t xml:space="preserve"> include the term 'Market' in the description. 
Units intended to meet Keystart's definition of 'Affordable' residential </t>
    </r>
    <r>
      <rPr>
        <b/>
        <i/>
        <u/>
        <sz val="10"/>
        <rFont val="Arial Narrow"/>
        <family val="2"/>
      </rPr>
      <t>must</t>
    </r>
    <r>
      <rPr>
        <i/>
        <sz val="10"/>
        <rFont val="Arial Narrow"/>
        <family val="2"/>
      </rPr>
      <t xml:space="preserve"> include the term 'Affordable' in the description.
Respondents may include commercial or other unit types in this section. A brief description of the unit type should be detailed in this section in order to distinguish the type of commercial product. For example, Office, Restaurant, Convenience Store or similar.
If units are incorrectly labeled, this will affect the affordable housing provision calculation in cell H75.
Respondents are remininded they are responsible to ensure the project satisfies the minimum affordable housing requirements.
</t>
    </r>
    <r>
      <rPr>
        <i/>
        <u/>
        <sz val="10"/>
        <rFont val="Arial Narrow"/>
        <family val="2"/>
      </rPr>
      <t xml:space="preserve">If an error or omission in the calculation of the Affordable Housing provision in cell H75 occurs due to the Respondent's labelling of units, Keystart can not be held responsible.
</t>
    </r>
    <r>
      <rPr>
        <i/>
        <sz val="10"/>
        <rFont val="Arial Narrow"/>
        <family val="2"/>
      </rPr>
      <t>Similarly, if an error or omission in the calculation of the Affordable Housing provision in cell H75 occurs, but the project satisfies the Affordable Housing requirements, they will not be disqualified.</t>
    </r>
  </si>
  <si>
    <t>Specify the Annual cost as a percentage of Total Gross Operating Revenue</t>
  </si>
  <si>
    <t>Enter as a total cost estimate (inclusive of escalations). Total costs are evenly split across the total development period.</t>
  </si>
  <si>
    <t>Specify the Interest rate Applicable for the senior debt facility.</t>
  </si>
  <si>
    <r>
      <t xml:space="preserve">Specify the available funding from the Senior Debt Facility. This will apply only if the Available Funding Option is set to 'Whole Amount'. Enter the Loan Facility as a </t>
    </r>
    <r>
      <rPr>
        <b/>
        <i/>
        <u/>
        <sz val="10"/>
        <rFont val="Arial Narrow"/>
        <family val="2"/>
      </rPr>
      <t>Positive Value</t>
    </r>
    <r>
      <rPr>
        <i/>
        <sz val="10"/>
        <rFont val="Arial Narrow"/>
        <family val="2"/>
      </rPr>
      <t>. If the Facility Type is set to 'LVR Ratio', this cell is ignored.</t>
    </r>
  </si>
  <si>
    <r>
      <t>Maximum Loan-to-</t>
    </r>
    <r>
      <rPr>
        <b/>
        <u/>
        <sz val="10"/>
        <color rgb="FF000000"/>
        <rFont val="Arial Narrow"/>
        <family val="2"/>
      </rPr>
      <t>Construction</t>
    </r>
    <r>
      <rPr>
        <sz val="10"/>
        <color rgb="FF000000"/>
        <rFont val="Arial Narrow"/>
        <family val="2"/>
      </rPr>
      <t xml:space="preserve"> Cost</t>
    </r>
  </si>
  <si>
    <r>
      <t>Specify the required maximum Loan-to-</t>
    </r>
    <r>
      <rPr>
        <b/>
        <i/>
        <u/>
        <sz val="10"/>
        <rFont val="Arial Narrow"/>
        <family val="2"/>
      </rPr>
      <t>Construction</t>
    </r>
    <r>
      <rPr>
        <i/>
        <sz val="10"/>
        <rFont val="Arial Narrow"/>
        <family val="2"/>
      </rPr>
      <t xml:space="preserve"> Cost ratio for the junior debt facility. The project valuation on completion is evaluated as the project cash flows in the first year, divided by the assumed capitalisation rate (entered below)</t>
    </r>
  </si>
  <si>
    <r>
      <t>Specify the Maximum loan-to-</t>
    </r>
    <r>
      <rPr>
        <b/>
        <i/>
        <u/>
        <sz val="10"/>
        <rFont val="Arial Narrow"/>
        <family val="2"/>
      </rPr>
      <t>value</t>
    </r>
    <r>
      <rPr>
        <i/>
        <sz val="10"/>
        <rFont val="Arial Narrow"/>
        <family val="2"/>
      </rPr>
      <t xml:space="preserve"> ratio for the senior debt facility, based on the project valuation on completion. </t>
    </r>
    <r>
      <rPr>
        <b/>
        <i/>
        <u/>
        <sz val="10"/>
        <rFont val="Arial Narrow"/>
        <family val="2"/>
      </rPr>
      <t>Note</t>
    </r>
    <r>
      <rPr>
        <b/>
        <i/>
        <sz val="10"/>
        <rFont val="Arial Narrow"/>
        <family val="2"/>
      </rPr>
      <t>:</t>
    </r>
    <r>
      <rPr>
        <i/>
        <sz val="10"/>
        <rFont val="Arial Narrow"/>
        <family val="2"/>
      </rPr>
      <t xml:space="preserve"> The project valuation on completion is evaluated as the project cash flows in the first year, divided by the assumed capitalisation rate (entered below). The maximum LVR will only apply if the Available Funding Option is set to 'LVR Ratio'.</t>
    </r>
  </si>
  <si>
    <r>
      <rPr>
        <b/>
        <i/>
        <u/>
        <sz val="10"/>
        <rFont val="Arial Narrow"/>
        <family val="2"/>
      </rPr>
      <t>Average</t>
    </r>
    <r>
      <rPr>
        <i/>
        <sz val="10"/>
        <rFont val="Arial Narrow"/>
        <family val="2"/>
      </rPr>
      <t xml:space="preserve"> annual rental escalation</t>
    </r>
  </si>
  <si>
    <t>Maximum Loan-to-Value Ratio</t>
  </si>
  <si>
    <t>Specify the required Interest rate for the junior debt facility from completion.</t>
  </si>
  <si>
    <r>
      <t xml:space="preserve">Specify the loan repayment date here. Note that the calculation assumes that the outstanding principal will be fully repaid on this date. </t>
    </r>
    <r>
      <rPr>
        <b/>
        <i/>
        <u/>
        <sz val="10"/>
        <rFont val="Arial Narrow"/>
        <family val="2"/>
      </rPr>
      <t>Due to Eligibility Criteria, Respondents are reminded that the Repayment Date cannot exceed 10 Years from Construction Start Period</t>
    </r>
  </si>
  <si>
    <t>Specify the total number (quantum) of units per typology in the proposed development.
The NLA and GFA will be calculated from the inputs below.</t>
  </si>
  <si>
    <t>Project Average</t>
  </si>
  <si>
    <r>
      <t xml:space="preserve">Specify the </t>
    </r>
    <r>
      <rPr>
        <b/>
        <i/>
        <u/>
        <sz val="10"/>
        <rFont val="Arial Narrow"/>
        <family val="2"/>
      </rPr>
      <t>Average</t>
    </r>
    <r>
      <rPr>
        <i/>
        <sz val="10"/>
        <rFont val="Arial Narrow"/>
        <family val="2"/>
      </rPr>
      <t xml:space="preserve"> Net Lettable Area &amp; Gross Floor Area per typology.
If a Commercial unit has been specified, please specify the GLA / GLAR in place of the NLA</t>
    </r>
  </si>
  <si>
    <r>
      <t xml:space="preserve">Respondents are reminded that Eligibility Requirements mandate Construction Phase support available for a maximum term of </t>
    </r>
    <r>
      <rPr>
        <b/>
        <i/>
        <sz val="10"/>
        <rFont val="Arial Narrow"/>
        <family val="2"/>
      </rPr>
      <t>up to 3 years</t>
    </r>
    <r>
      <rPr>
        <i/>
        <sz val="10"/>
        <rFont val="Arial Narrow"/>
        <family val="2"/>
      </rPr>
      <t>.</t>
    </r>
  </si>
  <si>
    <r>
      <t xml:space="preserve">Proposed Investment Period - enter as the whole number of months measured from the </t>
    </r>
    <r>
      <rPr>
        <b/>
        <i/>
        <sz val="10"/>
        <rFont val="Arial Narrow"/>
        <family val="2"/>
      </rPr>
      <t>practical completion</t>
    </r>
    <r>
      <rPr>
        <i/>
        <sz val="10"/>
        <rFont val="Arial Narrow"/>
        <family val="2"/>
      </rPr>
      <t xml:space="preserve"> date</t>
    </r>
  </si>
  <si>
    <r>
      <t xml:space="preserve">Average Weekly rental income per typology.
If a Commercial unit has been specified, please specify the Net Rent </t>
    </r>
    <r>
      <rPr>
        <b/>
        <i/>
        <u/>
        <sz val="10"/>
        <rFont val="Arial Narrow"/>
        <family val="2"/>
      </rPr>
      <t>before vacancy</t>
    </r>
    <r>
      <rPr>
        <i/>
        <sz val="10"/>
        <rFont val="Arial Narrow"/>
        <family val="2"/>
      </rPr>
      <t xml:space="preserve"> in place of the Market Rent</t>
    </r>
  </si>
  <si>
    <r>
      <rPr>
        <b/>
        <i/>
        <u/>
        <sz val="10"/>
        <color theme="1"/>
        <rFont val="Arial Narrow"/>
        <family val="2"/>
      </rPr>
      <t>Model Note:</t>
    </r>
    <r>
      <rPr>
        <i/>
        <sz val="10"/>
        <color theme="1"/>
        <rFont val="Arial Narrow"/>
        <family val="2"/>
      </rPr>
      <t xml:space="preserve"> Development costs are </t>
    </r>
    <r>
      <rPr>
        <b/>
        <i/>
        <u/>
        <sz val="10"/>
        <color theme="1"/>
        <rFont val="Arial Narrow"/>
        <family val="2"/>
      </rPr>
      <t>evenly</t>
    </r>
    <r>
      <rPr>
        <i/>
        <sz val="10"/>
        <color theme="1"/>
        <rFont val="Arial Narrow"/>
        <family val="2"/>
      </rPr>
      <t xml:space="preserve"> split across the total development period.</t>
    </r>
  </si>
  <si>
    <r>
      <rPr>
        <b/>
        <i/>
        <u/>
        <sz val="10"/>
        <rFont val="Arial Narrow"/>
        <family val="2"/>
      </rPr>
      <t>Model Note:</t>
    </r>
    <r>
      <rPr>
        <i/>
        <sz val="10"/>
        <rFont val="Arial Narrow"/>
        <family val="2"/>
      </rPr>
      <t xml:space="preserve"> The model will calculate interest during the operational period only. The model assumes interest during the construction phase will be capitalised with </t>
    </r>
    <r>
      <rPr>
        <b/>
        <i/>
        <u/>
        <sz val="10"/>
        <rFont val="Arial Narrow"/>
        <family val="2"/>
      </rPr>
      <t>all</t>
    </r>
    <r>
      <rPr>
        <i/>
        <sz val="10"/>
        <rFont val="Arial Narrow"/>
        <family val="2"/>
      </rPr>
      <t xml:space="preserve"> costs associated with capitalised interest expected to be captured in the Contingency and Capitalised Interest Input (input cell H166 - Development Cost). Furthermore, the model does not factor in loan amortisation. If Respondents wish to include loan amortisation or utilise a different approach to calculating interest, they must submit their own model with sufficient information to suitably evaluate the senior loan inputs.
</t>
    </r>
    <r>
      <rPr>
        <b/>
        <i/>
        <u/>
        <sz val="10"/>
        <rFont val="Arial Narrow"/>
        <family val="2"/>
      </rPr>
      <t>If senior debt facility terms have not been finalised, you must specify the anticipated arrangements for the senior debt facility.</t>
    </r>
    <r>
      <rPr>
        <i/>
        <sz val="10"/>
        <rFont val="Arial Narrow"/>
        <family val="2"/>
      </rPr>
      <t xml:space="preserve"> The reasonableness of these assumptions will be tested.</t>
    </r>
  </si>
  <si>
    <r>
      <rPr>
        <b/>
        <i/>
        <u/>
        <sz val="10"/>
        <rFont val="Arial Narrow"/>
        <family val="2"/>
      </rPr>
      <t>Model Note:</t>
    </r>
    <r>
      <rPr>
        <i/>
        <sz val="10"/>
        <rFont val="Arial Narrow"/>
        <family val="2"/>
      </rPr>
      <t xml:space="preserve"> Enter the market rate as if it were operational </t>
    </r>
    <r>
      <rPr>
        <b/>
        <i/>
        <u/>
        <sz val="10"/>
        <rFont val="Arial Narrow"/>
        <family val="2"/>
      </rPr>
      <t>immediately</t>
    </r>
    <r>
      <rPr>
        <i/>
        <sz val="10"/>
        <rFont val="Arial Narrow"/>
        <family val="2"/>
      </rPr>
      <t>. Rental Escalations (below) are calculated from day 1 of the project.</t>
    </r>
  </si>
  <si>
    <r>
      <rPr>
        <b/>
        <i/>
        <u/>
        <sz val="10"/>
        <rFont val="Arial Narrow"/>
        <family val="2"/>
      </rPr>
      <t>Model Note</t>
    </r>
    <r>
      <rPr>
        <i/>
        <sz val="10"/>
        <rFont val="Arial Narrow"/>
        <family val="2"/>
      </rPr>
      <t xml:space="preserve">: The Junior Loan follows a similar approach to the Senior Loan with respect to loan amortisation and capitalisation of interest. All costs associated with interest capitalisation must be included in cell H166. Whilst not a requirement, </t>
    </r>
    <r>
      <rPr>
        <b/>
        <i/>
        <u/>
        <sz val="10"/>
        <rFont val="Arial Narrow"/>
        <family val="2"/>
      </rPr>
      <t>submissions including substantial amortisation of the Junior Loan will be viewed favourably.</t>
    </r>
  </si>
  <si>
    <t>PREAMBLE</t>
  </si>
  <si>
    <r>
      <t xml:space="preserve">Due to Eligibility Criteria, Respondents are advised that the Proportion of Affordable Units cannot be less than 30%.
</t>
    </r>
    <r>
      <rPr>
        <i/>
        <sz val="10"/>
        <rFont val="Arial Narrow"/>
        <family val="2"/>
      </rPr>
      <t>Units that are not correctly labelled as 'Affordable' or 'Market' in the sections above will affect this calculation.</t>
    </r>
    <r>
      <rPr>
        <b/>
        <i/>
        <u/>
        <sz val="10"/>
        <rFont val="Arial Narrow"/>
        <family val="2"/>
      </rPr>
      <t xml:space="preserve">
</t>
    </r>
    <r>
      <rPr>
        <i/>
        <sz val="10"/>
        <rFont val="Arial Narrow"/>
        <family val="2"/>
      </rPr>
      <t xml:space="preserve">If an accidental ommission or error to this </t>
    </r>
    <r>
      <rPr>
        <i/>
        <u/>
        <sz val="10"/>
        <rFont val="Arial Narrow"/>
        <family val="2"/>
      </rPr>
      <t>calculation</t>
    </r>
    <r>
      <rPr>
        <i/>
        <sz val="10"/>
        <rFont val="Arial Narrow"/>
        <family val="2"/>
      </rPr>
      <t xml:space="preserve">, responses will not be disqualified </t>
    </r>
    <r>
      <rPr>
        <i/>
        <u/>
        <sz val="10"/>
        <rFont val="Arial Narrow"/>
        <family val="2"/>
      </rPr>
      <t>provided the proportion of affordable units are not less than 30%.</t>
    </r>
  </si>
  <si>
    <t>1. Respondents are required to provide inputs to all cells within this excel sheet that are marked in yellow. Calculation, Debt Profile &amp; Dashboard sheets are automatically calculated and must not be altered.</t>
  </si>
  <si>
    <t>2. If any inputs are unknown, the Respondent must provide the input they consider most reasonably likely.</t>
  </si>
  <si>
    <t>Disclaimer</t>
  </si>
  <si>
    <t>Strictly Confidential</t>
  </si>
  <si>
    <t>Kickstart Fund: Proforma Feasibility Template</t>
  </si>
  <si>
    <t xml:space="preserve">This Proforma Feasibility Template (Model) is an assistance tool to support the evaluation of respondent submissions for the Kickstart Fund. It is not a project finance model and must not be relied upon for investment, lending, or commercial decisions. Users are responsible for verifying all inputs and assumptions independently. Keystart disclaims any liability for errors or omissions that may be contained herein.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</si>
</sst>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64" formatCode="#,##0;\(#,##0\);\-"/>
    <numFmt numFmtId="165" formatCode="0.0%;\(0.0%\);\-"/>
    <numFmt numFmtId="166" formatCode="[$-C09]dd\-mmm\-yy;@"/>
    <numFmt numFmtId="167" formatCode="#,##0.00;\(#,##0.00\);\-"/>
    <numFmt numFmtId="168" formatCode="#,##0.000;\(#,##0.000\);\-"/>
    <numFmt numFmtId="169" formatCode="0.00%;\(0.00%\);\-"/>
    <numFmt numFmtId="170" formatCode="0.0%"/>
    <numFmt numFmtId="171" formatCode="#,##0.0;\(#,##0.0\);\-"/>
    <numFmt numFmtId="172" formatCode="0.0,,\ &quot;M&quot;"/>
    <numFmt numFmtId="173" formatCode="0.00,,\ &quot;M&quot;"/>
    <numFmt numFmtId="174" formatCode="&quot; &quot;;&quot; &quot;;&quot; &quot;"/>
    <numFmt numFmtId="175" formatCode="0.00;\(0.00\);\-;"/>
    <numFmt numFmtId="176" formatCode="#,##0;\(#,##0\);\-;"/>
    <numFmt numFmtId="177" formatCode="#,##0.0;\(#,##0.0\);\-;"/>
    <numFmt numFmtId="178" formatCode="0.0,\ &quot;K&quot;;\(0.0,\ &quot;K&quot;\);\-;"/>
    <numFmt numFmtId="179" formatCode="#,##0.0,,\ &quot;M&quot;;\(0.0,,\ &quot;M&quot;\);\-;"/>
    <numFmt numFmtId="180" formatCode="&quot;$&quot;#,##0;\-&quot;$&quot;#,##0;\-;"/>
    <numFmt numFmtId="181" formatCode="#,##0.000000"/>
    <numFmt numFmtId="182" formatCode="#,##0.0\ &quot;Yrs&quot;;\(#,##0.0\)\ &quot;Yrs&quot;\ ;\-"/>
    <numFmt numFmtId="183" formatCode="0.0%;\(0.0%\);\-;"/>
    <numFmt numFmtId="184" formatCode="dd\-mmm\-yyyy"/>
    <numFmt numFmtId="185" formatCode="mmm\-yyyy"/>
    <numFmt numFmtId="186" formatCode="mmm\-yyyy;;;"/>
    <numFmt numFmtId="187" formatCode="#,##0.0;\(#,##0.0\)"/>
  </numFmts>
  <fonts count="46" x14ac:knownFonts="1">
    <font>
      <sz val="10"/>
      <color theme="1"/>
      <name val="Trebuchet MS"/>
      <family val="2"/>
    </font>
    <font>
      <sz val="10"/>
      <color theme="1"/>
      <name val="Arial Narrow"/>
      <family val="2"/>
    </font>
    <font>
      <b/>
      <sz val="10"/>
      <color theme="1"/>
      <name val="Arial Narrow"/>
      <family val="2"/>
    </font>
    <font>
      <b/>
      <sz val="10"/>
      <color theme="7"/>
      <name val="Arial Narrow"/>
      <family val="2"/>
    </font>
    <font>
      <sz val="10"/>
      <color theme="0"/>
      <name val="Arial Narrow"/>
      <family val="2"/>
    </font>
    <font>
      <i/>
      <sz val="10"/>
      <color rgb="FF0070C0"/>
      <name val="Arial Narrow"/>
      <family val="2"/>
    </font>
    <font>
      <sz val="10"/>
      <color theme="0" tint="-0.499984740745262"/>
      <name val="Arial Narrow"/>
      <family val="2"/>
    </font>
    <font>
      <i/>
      <sz val="10"/>
      <color theme="0" tint="-0.499984740745262"/>
      <name val="Arial Narrow"/>
      <family val="2"/>
    </font>
    <font>
      <sz val="10"/>
      <color rgb="FF0000FF"/>
      <name val="Arial Narrow"/>
      <family val="2"/>
    </font>
    <font>
      <b/>
      <sz val="10"/>
      <color theme="0"/>
      <name val="Arial Narrow"/>
      <family val="2"/>
    </font>
    <font>
      <sz val="10"/>
      <color theme="1"/>
      <name val="Trebuchet MS"/>
      <family val="2"/>
    </font>
    <font>
      <sz val="8"/>
      <name val="Trebuchet MS"/>
      <family val="2"/>
    </font>
    <font>
      <i/>
      <sz val="10"/>
      <color theme="1"/>
      <name val="Arial Narrow"/>
      <family val="2"/>
    </font>
    <font>
      <b/>
      <sz val="10"/>
      <color rgb="FF000000"/>
      <name val="Arial Narrow"/>
      <family val="2"/>
    </font>
    <font>
      <sz val="10"/>
      <color rgb="FF000000"/>
      <name val="Arial Narrow"/>
      <family val="2"/>
    </font>
    <font>
      <sz val="10"/>
      <name val="Arial Narrow"/>
      <family val="2"/>
    </font>
    <font>
      <b/>
      <sz val="10"/>
      <name val="Arial Narrow"/>
      <family val="2"/>
    </font>
    <font>
      <b/>
      <i/>
      <sz val="10"/>
      <color theme="0"/>
      <name val="Arial Narrow"/>
      <family val="2"/>
    </font>
    <font>
      <sz val="10"/>
      <color theme="2"/>
      <name val="Arial Narrow"/>
      <family val="2"/>
    </font>
    <font>
      <i/>
      <sz val="10"/>
      <color theme="0"/>
      <name val="Arial Narrow"/>
      <family val="2"/>
    </font>
    <font>
      <sz val="10"/>
      <color rgb="FFFF0000"/>
      <name val="Arial Narrow"/>
      <family val="2"/>
    </font>
    <font>
      <b/>
      <sz val="36"/>
      <color rgb="FFFF0000"/>
      <name val="Arial Narrow"/>
      <family val="2"/>
    </font>
    <font>
      <i/>
      <sz val="10"/>
      <color rgb="FFFF0000"/>
      <name val="Arial Narrow"/>
      <family val="2"/>
    </font>
    <font>
      <sz val="8"/>
      <color theme="1"/>
      <name val="Arial Narrow"/>
      <family val="2"/>
    </font>
    <font>
      <b/>
      <sz val="8"/>
      <color theme="7"/>
      <name val="Arial Narrow"/>
      <family val="2"/>
    </font>
    <font>
      <i/>
      <sz val="8"/>
      <color theme="0" tint="-0.499984740745262"/>
      <name val="Arial Narrow"/>
      <family val="2"/>
    </font>
    <font>
      <b/>
      <i/>
      <sz val="10"/>
      <color rgb="FFFF0000"/>
      <name val="Arial Narrow"/>
      <family val="2"/>
    </font>
    <font>
      <i/>
      <vertAlign val="superscript"/>
      <sz val="8"/>
      <color theme="0" tint="-0.499984740745262"/>
      <name val="Arial Narrow"/>
      <family val="2"/>
    </font>
    <font>
      <sz val="10"/>
      <color rgb="FF006100"/>
      <name val="Trebuchet MS"/>
      <family val="2"/>
    </font>
    <font>
      <b/>
      <sz val="10"/>
      <color theme="1"/>
      <name val="Trebuchet MS"/>
      <family val="2"/>
    </font>
    <font>
      <b/>
      <i/>
      <sz val="10"/>
      <color theme="0" tint="-0.499984740745262"/>
      <name val="Arial Narrow"/>
      <family val="2"/>
    </font>
    <font>
      <sz val="10"/>
      <color theme="0"/>
      <name val="Arial Narrow"/>
      <family val="2"/>
    </font>
    <font>
      <i/>
      <sz val="10"/>
      <name val="Arial Narrow"/>
      <family val="2"/>
    </font>
    <font>
      <b/>
      <i/>
      <u/>
      <sz val="10"/>
      <name val="Arial Narrow"/>
      <family val="2"/>
    </font>
    <font>
      <sz val="10"/>
      <color theme="1"/>
      <name val="Arial Narrow"/>
      <family val="2"/>
    </font>
    <font>
      <b/>
      <sz val="10"/>
      <color theme="7"/>
      <name val="Arial Narrow"/>
      <family val="2"/>
    </font>
    <font>
      <sz val="10"/>
      <color theme="0" tint="-0.499984740745262"/>
      <name val="Arial Narrow"/>
      <family val="2"/>
    </font>
    <font>
      <i/>
      <sz val="10"/>
      <color theme="0" tint="-0.499984740745262"/>
      <name val="Arial Narrow"/>
      <family val="2"/>
    </font>
    <font>
      <sz val="10"/>
      <color rgb="FF333333"/>
      <name val="Arial Narrow"/>
      <family val="2"/>
    </font>
    <font>
      <b/>
      <i/>
      <sz val="10"/>
      <name val="Arial Narrow"/>
      <family val="2"/>
    </font>
    <font>
      <i/>
      <u/>
      <sz val="10"/>
      <name val="Arial Narrow"/>
      <family val="2"/>
    </font>
    <font>
      <b/>
      <i/>
      <u/>
      <sz val="10"/>
      <color theme="1"/>
      <name val="Arial Narrow"/>
      <family val="2"/>
    </font>
    <font>
      <i/>
      <sz val="10"/>
      <color theme="2"/>
      <name val="Arial Narrow"/>
      <family val="2"/>
    </font>
    <font>
      <sz val="10"/>
      <color theme="2"/>
      <name val="Trebuchet MS"/>
      <family val="2"/>
    </font>
    <font>
      <b/>
      <u/>
      <sz val="10"/>
      <color rgb="FF000000"/>
      <name val="Arial Narrow"/>
      <family val="2"/>
    </font>
    <font>
      <b/>
      <sz val="20"/>
      <color theme="1"/>
      <name val="Arial Narrow"/>
      <family val="2"/>
    </font>
  </fonts>
  <fills count="19">
    <fill>
      <patternFill patternType="none"/>
    </fill>
    <fill>
      <patternFill patternType="gray125"/>
    </fill>
    <fill>
      <patternFill patternType="solid">
        <fgColor theme="3"/>
        <bgColor indexed="64"/>
      </patternFill>
    </fill>
    <fill>
      <patternFill patternType="solid">
        <fgColor theme="1" tint="0.34998626667073579"/>
        <bgColor indexed="64"/>
      </patternFill>
    </fill>
    <fill>
      <patternFill patternType="solid">
        <fgColor theme="0" tint="-4.9989318521683403E-2"/>
        <bgColor indexed="64"/>
      </patternFill>
    </fill>
    <fill>
      <patternFill patternType="solid">
        <fgColor rgb="FFFFFFCC"/>
        <bgColor indexed="64"/>
      </patternFill>
    </fill>
    <fill>
      <patternFill patternType="lightUp"/>
    </fill>
    <fill>
      <patternFill patternType="solid">
        <fgColor theme="7"/>
        <bgColor indexed="64"/>
      </patternFill>
    </fill>
    <fill>
      <patternFill patternType="solid">
        <fgColor theme="0" tint="-0.499984740745262"/>
        <bgColor indexed="64"/>
      </patternFill>
    </fill>
    <fill>
      <patternFill patternType="solid">
        <fgColor rgb="FFC6EFCE"/>
      </patternFill>
    </fill>
    <fill>
      <patternFill patternType="solid">
        <fgColor rgb="FF333333"/>
        <bgColor indexed="64"/>
      </patternFill>
    </fill>
    <fill>
      <patternFill patternType="lightGray"/>
    </fill>
    <fill>
      <patternFill patternType="solid">
        <fgColor theme="0"/>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7" tint="-0.249977111117893"/>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8"/>
        <bgColor indexed="64"/>
      </patternFill>
    </fill>
  </fills>
  <borders count="11">
    <border>
      <left/>
      <right/>
      <top/>
      <bottom/>
      <diagonal/>
    </border>
    <border>
      <left/>
      <right/>
      <top/>
      <bottom style="medium">
        <color theme="7"/>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medium">
        <color auto="1"/>
      </top>
      <bottom style="thin">
        <color theme="0" tint="-0.34998626667073579"/>
      </bottom>
      <diagonal/>
    </border>
    <border>
      <left style="thin">
        <color theme="0" tint="-0.34998626667073579"/>
      </left>
      <right style="thin">
        <color theme="0" tint="-0.34998626667073579"/>
      </right>
      <top style="medium">
        <color auto="1"/>
      </top>
      <bottom style="medium">
        <color auto="1"/>
      </bottom>
      <diagonal/>
    </border>
    <border>
      <left style="thin">
        <color rgb="FFBFBFBF"/>
      </left>
      <right/>
      <top style="thin">
        <color rgb="FFBFBFBF"/>
      </top>
      <bottom/>
      <diagonal/>
    </border>
    <border>
      <left/>
      <right/>
      <top style="thin">
        <color rgb="FFBFBFBF"/>
      </top>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right style="thin">
        <color rgb="FFBFBFBF"/>
      </right>
      <top style="thin">
        <color rgb="FFBFBFBF"/>
      </top>
      <bottom style="thin">
        <color rgb="FFBFBFBF"/>
      </bottom>
      <diagonal/>
    </border>
    <border>
      <left style="dashed">
        <color theme="8" tint="0.39994506668294322"/>
      </left>
      <right style="dashed">
        <color theme="8" tint="0.39994506668294322"/>
      </right>
      <top style="dashed">
        <color theme="8" tint="0.39994506668294322"/>
      </top>
      <bottom style="dashed">
        <color theme="8" tint="0.39994506668294322"/>
      </bottom>
      <diagonal/>
    </border>
  </borders>
  <cellStyleXfs count="17">
    <xf numFmtId="0" fontId="0" fillId="0" borderId="0"/>
    <xf numFmtId="0" fontId="3" fillId="0" borderId="1"/>
    <xf numFmtId="0" fontId="4" fillId="3" borderId="0"/>
    <xf numFmtId="171" fontId="1" fillId="0" borderId="2">
      <alignment horizontal="right"/>
    </xf>
    <xf numFmtId="164" fontId="2" fillId="0" borderId="3">
      <alignment horizontal="right"/>
    </xf>
    <xf numFmtId="165" fontId="5" fillId="0" borderId="2">
      <alignment horizontal="right"/>
    </xf>
    <xf numFmtId="164" fontId="6" fillId="0" borderId="2">
      <alignment horizontal="right"/>
    </xf>
    <xf numFmtId="164" fontId="2" fillId="0" borderId="4">
      <alignment horizontal="right"/>
    </xf>
    <xf numFmtId="164" fontId="8" fillId="5" borderId="2">
      <alignment horizontal="right"/>
    </xf>
    <xf numFmtId="164" fontId="7" fillId="0" borderId="0">
      <alignment horizontal="center"/>
    </xf>
    <xf numFmtId="166" fontId="8" fillId="5" borderId="2">
      <alignment horizontal="center"/>
    </xf>
    <xf numFmtId="9" fontId="10" fillId="0" borderId="0" applyFont="0" applyFill="0" applyBorder="0" applyAlignment="0" applyProtection="0"/>
    <xf numFmtId="164" fontId="7" fillId="0" borderId="0">
      <alignment horizontal="center"/>
    </xf>
    <xf numFmtId="0" fontId="28" fillId="9" borderId="0" applyNumberFormat="0" applyBorder="0" applyAlignment="0" applyProtection="0"/>
    <xf numFmtId="0" fontId="1" fillId="4" borderId="2">
      <alignment horizontal="left"/>
    </xf>
    <xf numFmtId="0" fontId="1" fillId="5" borderId="10"/>
    <xf numFmtId="0" fontId="1" fillId="16" borderId="10"/>
  </cellStyleXfs>
  <cellXfs count="238">
    <xf numFmtId="0" fontId="0" fillId="0" borderId="0" xfId="0"/>
    <xf numFmtId="0" fontId="1" fillId="0" borderId="0" xfId="0" applyFont="1"/>
    <xf numFmtId="0" fontId="2" fillId="0" borderId="0" xfId="0" applyFont="1"/>
    <xf numFmtId="0" fontId="1" fillId="2" borderId="0" xfId="0" applyFont="1" applyFill="1"/>
    <xf numFmtId="0" fontId="4" fillId="2" borderId="0" xfId="0" applyFont="1" applyFill="1"/>
    <xf numFmtId="0" fontId="3" fillId="0" borderId="1" xfId="1"/>
    <xf numFmtId="0" fontId="1" fillId="0" borderId="0" xfId="0" applyFont="1" applyAlignment="1">
      <alignment horizontal="left" indent="1"/>
    </xf>
    <xf numFmtId="171" fontId="1" fillId="0" borderId="2" xfId="3">
      <alignment horizontal="right"/>
    </xf>
    <xf numFmtId="164" fontId="2" fillId="0" borderId="3" xfId="4">
      <alignment horizontal="right"/>
    </xf>
    <xf numFmtId="164" fontId="6" fillId="0" borderId="2" xfId="6">
      <alignment horizontal="right"/>
    </xf>
    <xf numFmtId="0" fontId="4" fillId="2" borderId="0" xfId="0" applyFont="1" applyFill="1" applyAlignment="1">
      <alignment horizontal="right"/>
    </xf>
    <xf numFmtId="0" fontId="4" fillId="2" borderId="0" xfId="0" applyFont="1" applyFill="1" applyAlignment="1">
      <alignment horizontal="left"/>
    </xf>
    <xf numFmtId="164" fontId="2" fillId="0" borderId="4" xfId="7">
      <alignment horizontal="right"/>
    </xf>
    <xf numFmtId="164" fontId="7" fillId="0" borderId="0" xfId="9">
      <alignment horizontal="center"/>
    </xf>
    <xf numFmtId="166" fontId="4" fillId="2" borderId="0" xfId="0" applyNumberFormat="1" applyFont="1" applyFill="1"/>
    <xf numFmtId="0" fontId="2" fillId="0" borderId="0" xfId="0" applyFont="1" applyAlignment="1">
      <alignment horizontal="center"/>
    </xf>
    <xf numFmtId="0" fontId="1" fillId="6" borderId="0" xfId="0" applyFont="1" applyFill="1"/>
    <xf numFmtId="164" fontId="1" fillId="0" borderId="0" xfId="0" applyNumberFormat="1" applyFont="1"/>
    <xf numFmtId="0" fontId="1" fillId="0" borderId="0" xfId="0" applyFont="1" applyAlignment="1">
      <alignment wrapText="1"/>
    </xf>
    <xf numFmtId="0" fontId="2" fillId="0" borderId="0" xfId="0" applyFont="1" applyAlignment="1">
      <alignment horizontal="center" wrapText="1"/>
    </xf>
    <xf numFmtId="0" fontId="17" fillId="2" borderId="0" xfId="0" applyFont="1" applyFill="1"/>
    <xf numFmtId="0" fontId="18" fillId="0" borderId="0" xfId="0" applyFont="1"/>
    <xf numFmtId="9" fontId="1" fillId="2" borderId="0" xfId="11" applyFont="1" applyFill="1"/>
    <xf numFmtId="9" fontId="3" fillId="0" borderId="1" xfId="11" applyFont="1" applyBorder="1"/>
    <xf numFmtId="9" fontId="1" fillId="0" borderId="0" xfId="11" applyFont="1"/>
    <xf numFmtId="0" fontId="20" fillId="2" borderId="0" xfId="0" applyFont="1" applyFill="1"/>
    <xf numFmtId="0" fontId="21" fillId="0" borderId="0" xfId="0" applyFont="1"/>
    <xf numFmtId="0" fontId="1" fillId="0" borderId="0" xfId="0" applyFont="1" applyAlignment="1">
      <alignment horizontal="right"/>
    </xf>
    <xf numFmtId="0" fontId="23" fillId="2" borderId="0" xfId="0" applyFont="1" applyFill="1"/>
    <xf numFmtId="0" fontId="23" fillId="0" borderId="0" xfId="0" applyFont="1"/>
    <xf numFmtId="0" fontId="24" fillId="0" borderId="1" xfId="1" applyFont="1"/>
    <xf numFmtId="0" fontId="22" fillId="2" borderId="0" xfId="0" applyFont="1" applyFill="1" applyAlignment="1">
      <alignment horizontal="center"/>
    </xf>
    <xf numFmtId="0" fontId="22" fillId="2" borderId="0" xfId="0" applyFont="1" applyFill="1"/>
    <xf numFmtId="0" fontId="22" fillId="0" borderId="0" xfId="0" applyFont="1" applyAlignment="1">
      <alignment horizontal="center"/>
    </xf>
    <xf numFmtId="0" fontId="22" fillId="0" borderId="0" xfId="0" applyFont="1"/>
    <xf numFmtId="0" fontId="26" fillId="0" borderId="1" xfId="1" applyFont="1" applyAlignment="1">
      <alignment horizontal="center"/>
    </xf>
    <xf numFmtId="0" fontId="26" fillId="0" borderId="1" xfId="1" applyFont="1"/>
    <xf numFmtId="0" fontId="4" fillId="2" borderId="0" xfId="0" applyFont="1" applyFill="1" applyAlignment="1">
      <alignment vertical="top"/>
    </xf>
    <xf numFmtId="0" fontId="0" fillId="0" borderId="0" xfId="0" applyAlignment="1">
      <alignment vertical="top"/>
    </xf>
    <xf numFmtId="0" fontId="4" fillId="2" borderId="0" xfId="0" applyFont="1" applyFill="1" applyAlignment="1">
      <alignment horizontal="left" vertical="top"/>
    </xf>
    <xf numFmtId="0" fontId="4" fillId="2" borderId="0" xfId="0" applyFont="1" applyFill="1" applyAlignment="1">
      <alignment horizontal="right" vertical="top"/>
    </xf>
    <xf numFmtId="0" fontId="1" fillId="0" borderId="0" xfId="0" applyFont="1" applyAlignment="1">
      <alignment vertical="top"/>
    </xf>
    <xf numFmtId="0" fontId="21" fillId="0" borderId="0" xfId="0" applyFont="1" applyAlignment="1">
      <alignment vertical="top"/>
    </xf>
    <xf numFmtId="0" fontId="3" fillId="0" borderId="1" xfId="1" applyAlignment="1">
      <alignment vertical="top"/>
    </xf>
    <xf numFmtId="0" fontId="9" fillId="7" borderId="5" xfId="0" applyFont="1" applyFill="1" applyBorder="1" applyAlignment="1">
      <alignment vertical="top"/>
    </xf>
    <xf numFmtId="164" fontId="9" fillId="7" borderId="6" xfId="12" applyFont="1" applyFill="1" applyBorder="1" applyAlignment="1">
      <alignment horizontal="center" vertical="top"/>
    </xf>
    <xf numFmtId="164" fontId="9" fillId="7" borderId="6" xfId="0" applyNumberFormat="1" applyFont="1" applyFill="1" applyBorder="1" applyAlignment="1">
      <alignment horizontal="centerContinuous" vertical="top"/>
    </xf>
    <xf numFmtId="0" fontId="9" fillId="2" borderId="7" xfId="0" applyFont="1" applyFill="1" applyBorder="1" applyAlignment="1">
      <alignment vertical="top"/>
    </xf>
    <xf numFmtId="164" fontId="7" fillId="2" borderId="8" xfId="12" applyFill="1" applyBorder="1" applyAlignment="1">
      <alignment horizontal="center" vertical="top"/>
    </xf>
    <xf numFmtId="164" fontId="9" fillId="8" borderId="8" xfId="12" applyFont="1" applyFill="1" applyBorder="1" applyAlignment="1">
      <alignment horizontal="right" vertical="top"/>
    </xf>
    <xf numFmtId="164" fontId="19" fillId="2" borderId="9" xfId="12" applyFont="1" applyFill="1" applyBorder="1" applyAlignment="1">
      <alignment horizontal="center" vertical="top"/>
    </xf>
    <xf numFmtId="0" fontId="14" fillId="0" borderId="7" xfId="0" applyFont="1" applyBorder="1" applyAlignment="1">
      <alignment horizontal="left" vertical="top"/>
    </xf>
    <xf numFmtId="164" fontId="7" fillId="0" borderId="8" xfId="12" applyBorder="1" applyAlignment="1">
      <alignment horizontal="center" vertical="top"/>
    </xf>
    <xf numFmtId="0" fontId="14" fillId="0" borderId="5" xfId="0" applyFont="1" applyBorder="1" applyAlignment="1">
      <alignment horizontal="left" vertical="top"/>
    </xf>
    <xf numFmtId="17" fontId="25" fillId="0" borderId="6" xfId="12" applyNumberFormat="1" applyFont="1" applyBorder="1" applyAlignment="1">
      <alignment horizontal="center" vertical="top"/>
    </xf>
    <xf numFmtId="164" fontId="7" fillId="0" borderId="6" xfId="12" applyBorder="1" applyAlignment="1">
      <alignment horizontal="center" vertical="top"/>
    </xf>
    <xf numFmtId="164" fontId="15" fillId="0" borderId="8" xfId="12" applyFont="1" applyBorder="1" applyAlignment="1">
      <alignment horizontal="center" vertical="top"/>
    </xf>
    <xf numFmtId="164" fontId="17" fillId="2" borderId="9" xfId="12" applyFont="1" applyFill="1" applyBorder="1" applyAlignment="1">
      <alignment horizontal="center" vertical="top"/>
    </xf>
    <xf numFmtId="164" fontId="13" fillId="0" borderId="9" xfId="0" applyNumberFormat="1" applyFont="1" applyBorder="1" applyAlignment="1">
      <alignment horizontal="center" vertical="top"/>
    </xf>
    <xf numFmtId="0" fontId="0" fillId="0" borderId="0" xfId="0" applyAlignment="1">
      <alignment vertical="top" wrapText="1"/>
    </xf>
    <xf numFmtId="0" fontId="9" fillId="2" borderId="7" xfId="0" applyFont="1" applyFill="1" applyBorder="1" applyAlignment="1">
      <alignment vertical="top" wrapText="1"/>
    </xf>
    <xf numFmtId="164" fontId="19" fillId="2" borderId="8" xfId="12" applyFont="1" applyFill="1" applyBorder="1" applyAlignment="1">
      <alignment horizontal="center" vertical="top" wrapText="1"/>
    </xf>
    <xf numFmtId="0" fontId="13" fillId="0" borderId="7" xfId="0" applyFont="1" applyBorder="1" applyAlignment="1">
      <alignment horizontal="left" vertical="top"/>
    </xf>
    <xf numFmtId="164" fontId="30" fillId="0" borderId="8" xfId="12" applyFont="1" applyBorder="1" applyAlignment="1">
      <alignment horizontal="center" vertical="top"/>
    </xf>
    <xf numFmtId="0" fontId="29" fillId="0" borderId="0" xfId="0" applyFont="1" applyAlignment="1">
      <alignment vertical="top"/>
    </xf>
    <xf numFmtId="164" fontId="1" fillId="0" borderId="0" xfId="0" applyNumberFormat="1" applyFont="1" applyAlignment="1">
      <alignment vertical="top"/>
    </xf>
    <xf numFmtId="0" fontId="9" fillId="8" borderId="7" xfId="0" applyFont="1" applyFill="1" applyBorder="1" applyAlignment="1">
      <alignment vertical="top"/>
    </xf>
    <xf numFmtId="164" fontId="19" fillId="8" borderId="8" xfId="12" applyFont="1" applyFill="1" applyBorder="1" applyAlignment="1">
      <alignment horizontal="center" vertical="top"/>
    </xf>
    <xf numFmtId="164" fontId="19" fillId="2" borderId="9" xfId="12" applyFont="1" applyFill="1" applyBorder="1" applyAlignment="1">
      <alignment horizontal="center" vertical="top" wrapText="1"/>
    </xf>
    <xf numFmtId="0" fontId="0" fillId="0" borderId="0" xfId="0" applyAlignment="1">
      <alignment horizontal="center" vertical="top"/>
    </xf>
    <xf numFmtId="0" fontId="1" fillId="10" borderId="0" xfId="0" applyFont="1" applyFill="1"/>
    <xf numFmtId="0" fontId="2" fillId="10" borderId="0" xfId="0" applyFont="1" applyFill="1"/>
    <xf numFmtId="0" fontId="4" fillId="10" borderId="0" xfId="0" applyFont="1" applyFill="1"/>
    <xf numFmtId="0" fontId="12" fillId="0" borderId="0" xfId="0" applyFont="1"/>
    <xf numFmtId="171" fontId="13" fillId="11" borderId="9" xfId="0" applyNumberFormat="1" applyFont="1" applyFill="1" applyBorder="1" applyAlignment="1">
      <alignment horizontal="center"/>
    </xf>
    <xf numFmtId="174" fontId="7" fillId="0" borderId="0" xfId="12" applyNumberFormat="1" applyAlignment="1">
      <alignment horizontal="center" vertical="top"/>
    </xf>
    <xf numFmtId="0" fontId="1" fillId="0" borderId="0" xfId="0" quotePrefix="1" applyFont="1" applyAlignment="1">
      <alignment vertical="top"/>
    </xf>
    <xf numFmtId="14" fontId="0" fillId="0" borderId="0" xfId="0" applyNumberFormat="1" applyAlignment="1">
      <alignment vertical="top"/>
    </xf>
    <xf numFmtId="0" fontId="31" fillId="2" borderId="0" xfId="0" applyFont="1" applyFill="1" applyAlignment="1">
      <alignment vertical="top"/>
    </xf>
    <xf numFmtId="0" fontId="2" fillId="6" borderId="0" xfId="0" applyFont="1" applyFill="1"/>
    <xf numFmtId="3" fontId="1" fillId="0" borderId="0" xfId="0" applyNumberFormat="1" applyFont="1"/>
    <xf numFmtId="0" fontId="2" fillId="0" borderId="0" xfId="0" applyFont="1" applyAlignment="1">
      <alignment horizontal="center" vertical="center"/>
    </xf>
    <xf numFmtId="0" fontId="1" fillId="0" borderId="0" xfId="0" applyFont="1" applyAlignment="1">
      <alignment horizontal="center"/>
    </xf>
    <xf numFmtId="0" fontId="3" fillId="0" borderId="1" xfId="1" applyAlignment="1">
      <alignment horizontal="center"/>
    </xf>
    <xf numFmtId="0" fontId="1" fillId="6" borderId="0" xfId="0" applyFont="1" applyFill="1" applyAlignment="1">
      <alignment horizontal="center"/>
    </xf>
    <xf numFmtId="0" fontId="1" fillId="10" borderId="0" xfId="0" applyFont="1" applyFill="1" applyAlignment="1">
      <alignment horizontal="center"/>
    </xf>
    <xf numFmtId="0" fontId="1" fillId="4" borderId="2" xfId="14">
      <alignment horizontal="left"/>
    </xf>
    <xf numFmtId="164" fontId="7" fillId="0" borderId="0" xfId="9" applyAlignment="1">
      <alignment horizontal="left"/>
    </xf>
    <xf numFmtId="0" fontId="1" fillId="13" borderId="0" xfId="0" applyFont="1" applyFill="1"/>
    <xf numFmtId="0" fontId="1" fillId="14" borderId="0" xfId="0" applyFont="1" applyFill="1"/>
    <xf numFmtId="0" fontId="1" fillId="15" borderId="0" xfId="0" applyFont="1" applyFill="1"/>
    <xf numFmtId="0" fontId="1" fillId="0" borderId="0" xfId="0" applyFont="1" applyAlignment="1">
      <alignment horizontal="left"/>
    </xf>
    <xf numFmtId="164" fontId="7" fillId="2" borderId="0" xfId="12" applyFill="1">
      <alignment horizontal="center"/>
    </xf>
    <xf numFmtId="164" fontId="22" fillId="2" borderId="0" xfId="12" applyFont="1" applyFill="1">
      <alignment horizontal="center"/>
    </xf>
    <xf numFmtId="9" fontId="22" fillId="0" borderId="0" xfId="11" applyFont="1" applyBorder="1" applyAlignment="1">
      <alignment horizontal="center"/>
    </xf>
    <xf numFmtId="9" fontId="22" fillId="0" borderId="0" xfId="11" applyFont="1" applyBorder="1" applyAlignment="1">
      <alignment horizontal="right"/>
    </xf>
    <xf numFmtId="164" fontId="7" fillId="2" borderId="0" xfId="12" applyFill="1" applyAlignment="1">
      <alignment horizontal="center" vertical="center"/>
    </xf>
    <xf numFmtId="164" fontId="22" fillId="2" borderId="0" xfId="12" applyFont="1" applyFill="1" applyAlignment="1">
      <alignment horizontal="center" vertical="center"/>
    </xf>
    <xf numFmtId="0" fontId="14" fillId="0" borderId="0" xfId="0" applyFont="1" applyAlignment="1">
      <alignment horizontal="center"/>
    </xf>
    <xf numFmtId="0" fontId="14" fillId="0" borderId="0" xfId="0" applyFont="1" applyAlignment="1">
      <alignment horizontal="left"/>
    </xf>
    <xf numFmtId="164" fontId="25" fillId="0" borderId="0" xfId="12" applyFont="1">
      <alignment horizontal="center"/>
    </xf>
    <xf numFmtId="164" fontId="7" fillId="0" borderId="0" xfId="12">
      <alignment horizontal="center"/>
    </xf>
    <xf numFmtId="171" fontId="22" fillId="0" borderId="0" xfId="3" applyFont="1" applyBorder="1" applyAlignment="1">
      <alignment horizontal="center"/>
    </xf>
    <xf numFmtId="171" fontId="22" fillId="0" borderId="0" xfId="3" applyFont="1" applyBorder="1">
      <alignment horizontal="right"/>
    </xf>
    <xf numFmtId="0" fontId="9" fillId="2" borderId="0" xfId="0" applyFont="1" applyFill="1"/>
    <xf numFmtId="164" fontId="25" fillId="2" borderId="0" xfId="12" applyFont="1" applyFill="1">
      <alignment horizontal="center"/>
    </xf>
    <xf numFmtId="164" fontId="14" fillId="0" borderId="0" xfId="0" applyNumberFormat="1" applyFont="1" applyAlignment="1">
      <alignment horizontal="left"/>
    </xf>
    <xf numFmtId="0" fontId="14" fillId="0" borderId="0" xfId="0" applyFont="1" applyAlignment="1">
      <alignment horizontal="center" vertical="center"/>
    </xf>
    <xf numFmtId="0" fontId="14" fillId="0" borderId="0" xfId="0" applyFont="1" applyAlignment="1">
      <alignment horizontal="left" vertical="center"/>
    </xf>
    <xf numFmtId="164" fontId="25" fillId="0" borderId="0" xfId="12" applyFont="1" applyAlignment="1">
      <alignment horizontal="center" vertical="center"/>
    </xf>
    <xf numFmtId="164" fontId="15" fillId="0" borderId="0" xfId="12" applyFont="1">
      <alignment horizontal="center"/>
    </xf>
    <xf numFmtId="167" fontId="22" fillId="0" borderId="0" xfId="3" applyNumberFormat="1" applyFont="1" applyBorder="1" applyAlignment="1">
      <alignment horizontal="center" vertical="center"/>
    </xf>
    <xf numFmtId="0" fontId="9" fillId="2" borderId="0" xfId="0" applyFont="1" applyFill="1" applyAlignment="1">
      <alignment vertical="center"/>
    </xf>
    <xf numFmtId="164" fontId="25" fillId="2" borderId="0" xfId="12" applyFont="1" applyFill="1" applyAlignment="1">
      <alignment horizontal="center" vertical="center"/>
    </xf>
    <xf numFmtId="167" fontId="22" fillId="0" borderId="0" xfId="3" applyNumberFormat="1" applyFont="1" applyBorder="1" applyAlignment="1">
      <alignment horizontal="center"/>
    </xf>
    <xf numFmtId="2" fontId="1" fillId="5" borderId="10" xfId="15" applyNumberFormat="1" applyAlignment="1">
      <alignment horizontal="right"/>
    </xf>
    <xf numFmtId="2" fontId="1" fillId="16" borderId="10" xfId="16" applyNumberFormat="1" applyAlignment="1">
      <alignment horizontal="right"/>
    </xf>
    <xf numFmtId="0" fontId="9" fillId="2" borderId="0" xfId="0" applyFont="1" applyFill="1" applyAlignment="1">
      <alignment horizontal="center"/>
    </xf>
    <xf numFmtId="164" fontId="15" fillId="0" borderId="0" xfId="12" applyFont="1" applyAlignment="1">
      <alignment horizontal="left"/>
    </xf>
    <xf numFmtId="164" fontId="32" fillId="0" borderId="0" xfId="12" applyFont="1" applyAlignment="1">
      <alignment horizontal="left"/>
    </xf>
    <xf numFmtId="164" fontId="7" fillId="2" borderId="0" xfId="12" applyFill="1" applyAlignment="1">
      <alignment horizontal="left"/>
    </xf>
    <xf numFmtId="0" fontId="2" fillId="0" borderId="2" xfId="0" applyFont="1" applyBorder="1" applyAlignment="1">
      <alignment horizontal="center"/>
    </xf>
    <xf numFmtId="0" fontId="1" fillId="0" borderId="2" xfId="0" applyFont="1" applyBorder="1" applyAlignment="1">
      <alignment horizontal="center"/>
    </xf>
    <xf numFmtId="0" fontId="34" fillId="0" borderId="0" xfId="0" applyFont="1" applyAlignment="1">
      <alignment vertical="top"/>
    </xf>
    <xf numFmtId="0" fontId="35" fillId="0" borderId="1" xfId="1" applyFont="1" applyAlignment="1">
      <alignment vertical="top"/>
    </xf>
    <xf numFmtId="164" fontId="37" fillId="0" borderId="0" xfId="9" applyFont="1">
      <alignment horizontal="center"/>
    </xf>
    <xf numFmtId="164" fontId="19" fillId="2" borderId="0" xfId="12" quotePrefix="1" applyFont="1" applyFill="1" applyAlignment="1">
      <alignment horizontal="center" vertical="top" wrapText="1"/>
    </xf>
    <xf numFmtId="164" fontId="13" fillId="0" borderId="0" xfId="0" applyNumberFormat="1" applyFont="1" applyAlignment="1">
      <alignment horizontal="center" vertical="top"/>
    </xf>
    <xf numFmtId="164" fontId="30" fillId="0" borderId="0" xfId="12" applyFont="1" applyAlignment="1">
      <alignment horizontal="center" vertical="top"/>
    </xf>
    <xf numFmtId="17" fontId="1" fillId="0" borderId="0" xfId="0" applyNumberFormat="1" applyFont="1" applyAlignment="1">
      <alignment vertical="top"/>
    </xf>
    <xf numFmtId="164" fontId="0" fillId="0" borderId="0" xfId="0" applyNumberFormat="1"/>
    <xf numFmtId="164" fontId="30" fillId="0" borderId="6" xfId="12" applyFont="1" applyBorder="1" applyAlignment="1">
      <alignment horizontal="center" vertical="top"/>
    </xf>
    <xf numFmtId="181" fontId="1" fillId="0" borderId="0" xfId="0" applyNumberFormat="1" applyFont="1"/>
    <xf numFmtId="0" fontId="14" fillId="0" borderId="0" xfId="0" applyFont="1" applyAlignment="1">
      <alignment horizontal="left" vertical="top"/>
    </xf>
    <xf numFmtId="164" fontId="7" fillId="0" borderId="0" xfId="12" applyAlignment="1">
      <alignment horizontal="center" vertical="top"/>
    </xf>
    <xf numFmtId="164" fontId="19" fillId="2" borderId="8" xfId="12" applyFont="1" applyFill="1" applyBorder="1" applyAlignment="1">
      <alignment horizontal="center" vertical="top"/>
    </xf>
    <xf numFmtId="1" fontId="1" fillId="5" borderId="10" xfId="15" applyNumberFormat="1" applyAlignment="1" applyProtection="1">
      <alignment horizontal="center"/>
      <protection locked="0"/>
    </xf>
    <xf numFmtId="2" fontId="1" fillId="5" borderId="10" xfId="15" applyNumberFormat="1" applyAlignment="1" applyProtection="1">
      <alignment horizontal="center"/>
      <protection locked="0"/>
    </xf>
    <xf numFmtId="10" fontId="1" fillId="5" borderId="10" xfId="15" applyNumberFormat="1" applyAlignment="1" applyProtection="1">
      <alignment horizontal="center"/>
      <protection locked="0"/>
    </xf>
    <xf numFmtId="177" fontId="1" fillId="5" borderId="10" xfId="15" applyNumberFormat="1" applyAlignment="1" applyProtection="1">
      <alignment horizontal="center"/>
      <protection locked="0"/>
    </xf>
    <xf numFmtId="0" fontId="1" fillId="4" borderId="2" xfId="14" applyAlignment="1" applyProtection="1">
      <alignment horizontal="center"/>
      <protection locked="0"/>
    </xf>
    <xf numFmtId="180" fontId="1" fillId="5" borderId="10" xfId="15" applyNumberFormat="1" applyAlignment="1" applyProtection="1">
      <alignment horizontal="center"/>
      <protection locked="0"/>
    </xf>
    <xf numFmtId="0" fontId="19" fillId="2" borderId="0" xfId="0" applyFont="1" applyFill="1"/>
    <xf numFmtId="0" fontId="1" fillId="5" borderId="10" xfId="15" applyProtection="1">
      <protection locked="0"/>
    </xf>
    <xf numFmtId="164" fontId="17" fillId="8" borderId="8" xfId="12" applyFont="1" applyFill="1" applyBorder="1" applyAlignment="1">
      <alignment horizontal="left" vertical="top"/>
    </xf>
    <xf numFmtId="17" fontId="7" fillId="0" borderId="8" xfId="12" applyNumberFormat="1" applyBorder="1" applyAlignment="1">
      <alignment horizontal="center" vertical="top"/>
    </xf>
    <xf numFmtId="0" fontId="4" fillId="2" borderId="0" xfId="0" applyFont="1" applyFill="1" applyAlignment="1" applyProtection="1">
      <alignment vertical="top"/>
      <protection hidden="1"/>
    </xf>
    <xf numFmtId="174" fontId="28" fillId="0" borderId="0" xfId="13" applyNumberFormat="1" applyFill="1" applyBorder="1" applyAlignment="1" applyProtection="1">
      <alignment horizontal="center" vertical="top"/>
      <protection hidden="1"/>
    </xf>
    <xf numFmtId="174" fontId="28" fillId="0" borderId="8" xfId="13" applyNumberFormat="1" applyFill="1" applyBorder="1" applyAlignment="1" applyProtection="1">
      <alignment horizontal="center" vertical="top"/>
      <protection hidden="1"/>
    </xf>
    <xf numFmtId="174" fontId="7" fillId="0" borderId="8" xfId="12" applyNumberFormat="1" applyBorder="1" applyAlignment="1" applyProtection="1">
      <alignment horizontal="center" vertical="top"/>
      <protection hidden="1"/>
    </xf>
    <xf numFmtId="170" fontId="16" fillId="0" borderId="8" xfId="11" applyNumberFormat="1" applyFont="1" applyBorder="1" applyAlignment="1" applyProtection="1">
      <alignment horizontal="center" vertical="top"/>
      <protection hidden="1"/>
    </xf>
    <xf numFmtId="164" fontId="13" fillId="0" borderId="9" xfId="0" applyNumberFormat="1" applyFont="1" applyBorder="1" applyAlignment="1" applyProtection="1">
      <alignment horizontal="center" vertical="top"/>
      <protection hidden="1"/>
    </xf>
    <xf numFmtId="172" fontId="13" fillId="0" borderId="8" xfId="0" applyNumberFormat="1" applyFont="1" applyBorder="1" applyAlignment="1" applyProtection="1">
      <alignment horizontal="center" vertical="center"/>
      <protection hidden="1"/>
    </xf>
    <xf numFmtId="176" fontId="13" fillId="0" borderId="8" xfId="0" applyNumberFormat="1" applyFont="1" applyBorder="1" applyAlignment="1" applyProtection="1">
      <alignment horizontal="center" vertical="center"/>
      <protection hidden="1"/>
    </xf>
    <xf numFmtId="165" fontId="13" fillId="0" borderId="8" xfId="0" applyNumberFormat="1" applyFont="1" applyBorder="1" applyAlignment="1" applyProtection="1">
      <alignment horizontal="center" vertical="center"/>
      <protection hidden="1"/>
    </xf>
    <xf numFmtId="173" fontId="13" fillId="0" borderId="8" xfId="0" applyNumberFormat="1" applyFont="1" applyBorder="1" applyAlignment="1" applyProtection="1">
      <alignment horizontal="center"/>
      <protection hidden="1"/>
    </xf>
    <xf numFmtId="170" fontId="2" fillId="0" borderId="0" xfId="11" applyNumberFormat="1" applyFont="1" applyAlignment="1" applyProtection="1">
      <alignment horizontal="center" vertical="top"/>
      <protection hidden="1"/>
    </xf>
    <xf numFmtId="164" fontId="9" fillId="8" borderId="9" xfId="12" applyFont="1" applyFill="1" applyBorder="1" applyAlignment="1" applyProtection="1">
      <alignment horizontal="center" vertical="top"/>
      <protection hidden="1"/>
    </xf>
    <xf numFmtId="183" fontId="13" fillId="0" borderId="9" xfId="11" applyNumberFormat="1" applyFont="1" applyBorder="1" applyAlignment="1" applyProtection="1">
      <alignment horizontal="center" vertical="top"/>
      <protection hidden="1"/>
    </xf>
    <xf numFmtId="167" fontId="13" fillId="0" borderId="9" xfId="0" quotePrefix="1" applyNumberFormat="1" applyFont="1" applyBorder="1" applyAlignment="1" applyProtection="1">
      <alignment horizontal="center" vertical="top"/>
      <protection hidden="1"/>
    </xf>
    <xf numFmtId="179" fontId="13" fillId="0" borderId="9" xfId="0" applyNumberFormat="1" applyFont="1" applyBorder="1" applyAlignment="1" applyProtection="1">
      <alignment horizontal="center" vertical="top"/>
      <protection hidden="1"/>
    </xf>
    <xf numFmtId="178" fontId="13" fillId="0" borderId="9" xfId="0" applyNumberFormat="1" applyFont="1" applyBorder="1" applyAlignment="1" applyProtection="1">
      <alignment horizontal="center" vertical="top"/>
      <protection hidden="1"/>
    </xf>
    <xf numFmtId="3" fontId="13" fillId="0" borderId="9" xfId="0" applyNumberFormat="1" applyFont="1" applyBorder="1" applyAlignment="1" applyProtection="1">
      <alignment horizontal="center" vertical="top"/>
      <protection hidden="1"/>
    </xf>
    <xf numFmtId="165" fontId="13" fillId="0" borderId="9" xfId="0" applyNumberFormat="1" applyFont="1" applyBorder="1" applyAlignment="1" applyProtection="1">
      <alignment horizontal="center" vertical="top"/>
      <protection hidden="1"/>
    </xf>
    <xf numFmtId="176" fontId="13" fillId="0" borderId="9" xfId="0" applyNumberFormat="1" applyFont="1" applyBorder="1" applyAlignment="1" applyProtection="1">
      <alignment horizontal="center" vertical="top"/>
      <protection hidden="1"/>
    </xf>
    <xf numFmtId="0" fontId="14" fillId="0" borderId="7" xfId="0" applyFont="1" applyBorder="1" applyAlignment="1" applyProtection="1">
      <alignment horizontal="left" vertical="top"/>
      <protection hidden="1"/>
    </xf>
    <xf numFmtId="0" fontId="13" fillId="0" borderId="7" xfId="0" applyFont="1" applyBorder="1" applyAlignment="1" applyProtection="1">
      <alignment horizontal="left" vertical="top"/>
      <protection hidden="1"/>
    </xf>
    <xf numFmtId="171" fontId="1" fillId="0" borderId="2" xfId="3" applyAlignment="1" applyProtection="1">
      <alignment horizontal="center"/>
      <protection hidden="1"/>
    </xf>
    <xf numFmtId="175" fontId="13" fillId="0" borderId="9" xfId="0" applyNumberFormat="1" applyFont="1" applyBorder="1" applyAlignment="1" applyProtection="1">
      <alignment horizontal="center" vertical="top"/>
      <protection hidden="1"/>
    </xf>
    <xf numFmtId="171" fontId="2" fillId="0" borderId="2" xfId="3" applyFont="1" applyAlignment="1" applyProtection="1">
      <alignment horizontal="center" vertical="center"/>
      <protection hidden="1"/>
    </xf>
    <xf numFmtId="9" fontId="2" fillId="0" borderId="2" xfId="11" applyFont="1" applyBorder="1" applyAlignment="1" applyProtection="1">
      <alignment horizontal="center" vertical="center"/>
      <protection hidden="1"/>
    </xf>
    <xf numFmtId="165" fontId="13" fillId="0" borderId="9" xfId="11" applyNumberFormat="1" applyFont="1" applyBorder="1" applyAlignment="1" applyProtection="1">
      <alignment horizontal="center" vertical="top"/>
      <protection hidden="1"/>
    </xf>
    <xf numFmtId="15" fontId="4" fillId="2" borderId="0" xfId="0" applyNumberFormat="1" applyFont="1" applyFill="1" applyProtection="1">
      <protection hidden="1"/>
    </xf>
    <xf numFmtId="0" fontId="4" fillId="2" borderId="0" xfId="0" applyFont="1" applyFill="1" applyProtection="1">
      <protection hidden="1"/>
    </xf>
    <xf numFmtId="0" fontId="20" fillId="2" borderId="0" xfId="0" applyFont="1" applyFill="1" applyProtection="1">
      <protection hidden="1"/>
    </xf>
    <xf numFmtId="166" fontId="38" fillId="2" borderId="0" xfId="0" applyNumberFormat="1" applyFont="1" applyFill="1" applyProtection="1">
      <protection hidden="1"/>
    </xf>
    <xf numFmtId="164" fontId="6" fillId="0" borderId="2" xfId="6" applyAlignment="1" applyProtection="1">
      <alignment horizontal="center"/>
      <protection hidden="1"/>
    </xf>
    <xf numFmtId="171" fontId="1" fillId="0" borderId="2" xfId="3" applyProtection="1">
      <alignment horizontal="right"/>
      <protection hidden="1"/>
    </xf>
    <xf numFmtId="171" fontId="2" fillId="0" borderId="2" xfId="3" applyFont="1" applyAlignment="1" applyProtection="1">
      <alignment horizontal="center"/>
      <protection hidden="1"/>
    </xf>
    <xf numFmtId="0" fontId="1" fillId="0" borderId="0" xfId="0" applyFont="1" applyProtection="1">
      <protection hidden="1"/>
    </xf>
    <xf numFmtId="0" fontId="2" fillId="0" borderId="0" xfId="0" applyFont="1" applyProtection="1">
      <protection hidden="1"/>
    </xf>
    <xf numFmtId="164" fontId="2" fillId="0" borderId="3" xfId="4" applyAlignment="1" applyProtection="1">
      <alignment horizontal="center"/>
      <protection hidden="1"/>
    </xf>
    <xf numFmtId="164" fontId="2" fillId="0" borderId="3" xfId="4" applyProtection="1">
      <alignment horizontal="right"/>
      <protection hidden="1"/>
    </xf>
    <xf numFmtId="169" fontId="2" fillId="0" borderId="2" xfId="3" applyNumberFormat="1" applyFont="1" applyAlignment="1" applyProtection="1">
      <alignment horizontal="center"/>
      <protection hidden="1"/>
    </xf>
    <xf numFmtId="166" fontId="2" fillId="0" borderId="2" xfId="3" applyNumberFormat="1" applyFont="1" applyAlignment="1" applyProtection="1">
      <alignment horizontal="center"/>
      <protection hidden="1"/>
    </xf>
    <xf numFmtId="164" fontId="36" fillId="0" borderId="2" xfId="6" applyFont="1" applyAlignment="1" applyProtection="1">
      <alignment horizontal="center"/>
      <protection hidden="1"/>
    </xf>
    <xf numFmtId="17" fontId="4" fillId="2" borderId="0" xfId="0" applyNumberFormat="1" applyFont="1" applyFill="1" applyProtection="1">
      <protection hidden="1"/>
    </xf>
    <xf numFmtId="1" fontId="4" fillId="2" borderId="0" xfId="0" applyNumberFormat="1" applyFont="1" applyFill="1" applyProtection="1">
      <protection hidden="1"/>
    </xf>
    <xf numFmtId="17" fontId="2" fillId="0" borderId="2" xfId="3" applyNumberFormat="1" applyFont="1" applyAlignment="1" applyProtection="1">
      <alignment horizontal="center"/>
      <protection hidden="1"/>
    </xf>
    <xf numFmtId="171" fontId="2" fillId="0" borderId="2" xfId="3" applyFont="1" applyProtection="1">
      <alignment horizontal="right"/>
      <protection hidden="1"/>
    </xf>
    <xf numFmtId="168" fontId="1" fillId="0" borderId="2" xfId="3" applyNumberFormat="1" applyProtection="1">
      <alignment horizontal="right"/>
      <protection hidden="1"/>
    </xf>
    <xf numFmtId="164" fontId="6" fillId="0" borderId="2" xfId="6" applyProtection="1">
      <alignment horizontal="right"/>
      <protection hidden="1"/>
    </xf>
    <xf numFmtId="164" fontId="2" fillId="0" borderId="4" xfId="7" applyProtection="1">
      <alignment horizontal="right"/>
      <protection hidden="1"/>
    </xf>
    <xf numFmtId="165" fontId="2" fillId="0" borderId="2" xfId="11" applyNumberFormat="1" applyFont="1" applyBorder="1" applyAlignment="1" applyProtection="1">
      <alignment horizontal="center"/>
      <protection hidden="1"/>
    </xf>
    <xf numFmtId="182" fontId="25" fillId="0" borderId="0" xfId="12" applyNumberFormat="1" applyFont="1" applyProtection="1">
      <alignment horizont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left" wrapText="1"/>
      <protection hidden="1"/>
    </xf>
    <xf numFmtId="10" fontId="1" fillId="0" borderId="2" xfId="3" applyNumberFormat="1" applyAlignment="1" applyProtection="1">
      <alignment horizontal="center"/>
      <protection hidden="1"/>
    </xf>
    <xf numFmtId="164" fontId="14" fillId="0" borderId="0" xfId="0" applyNumberFormat="1" applyFont="1" applyAlignment="1" applyProtection="1">
      <alignment horizontal="left"/>
      <protection hidden="1"/>
    </xf>
    <xf numFmtId="164" fontId="2" fillId="0" borderId="4" xfId="7" applyAlignment="1" applyProtection="1">
      <alignment horizontal="center"/>
      <protection hidden="1"/>
    </xf>
    <xf numFmtId="171" fontId="2" fillId="0" borderId="4" xfId="7" applyNumberFormat="1" applyAlignment="1" applyProtection="1">
      <alignment horizontal="center"/>
      <protection hidden="1"/>
    </xf>
    <xf numFmtId="0" fontId="14" fillId="0" borderId="0" xfId="0" applyFont="1" applyAlignment="1" applyProtection="1">
      <alignment horizontal="center" vertical="center"/>
      <protection hidden="1"/>
    </xf>
    <xf numFmtId="0" fontId="14" fillId="12" borderId="0" xfId="0" applyFont="1" applyFill="1" applyAlignment="1" applyProtection="1">
      <alignment horizontal="center" vertical="center"/>
      <protection hidden="1"/>
    </xf>
    <xf numFmtId="9" fontId="2" fillId="0" borderId="4" xfId="11" applyFont="1" applyBorder="1" applyAlignment="1" applyProtection="1">
      <alignment horizontal="center"/>
      <protection hidden="1"/>
    </xf>
    <xf numFmtId="2" fontId="22" fillId="0" borderId="0" xfId="3" applyNumberFormat="1" applyFont="1" applyBorder="1" applyAlignment="1">
      <alignment horizontal="center"/>
    </xf>
    <xf numFmtId="184" fontId="1" fillId="16" borderId="10" xfId="16" applyNumberFormat="1" applyAlignment="1">
      <alignment horizontal="center"/>
    </xf>
    <xf numFmtId="184" fontId="1" fillId="5" borderId="10" xfId="15" applyNumberFormat="1" applyAlignment="1" applyProtection="1">
      <alignment horizontal="center"/>
      <protection locked="0"/>
    </xf>
    <xf numFmtId="185" fontId="2" fillId="0" borderId="2" xfId="3" applyNumberFormat="1" applyFont="1" applyAlignment="1" applyProtection="1">
      <alignment horizontal="center"/>
      <protection hidden="1"/>
    </xf>
    <xf numFmtId="185" fontId="6" fillId="0" borderId="2" xfId="6" applyNumberFormat="1" applyAlignment="1" applyProtection="1">
      <alignment horizontal="center"/>
      <protection hidden="1"/>
    </xf>
    <xf numFmtId="169" fontId="4" fillId="0" borderId="0" xfId="0" applyNumberFormat="1" applyFont="1"/>
    <xf numFmtId="0" fontId="1" fillId="0" borderId="0" xfId="0" quotePrefix="1" applyFont="1"/>
    <xf numFmtId="164" fontId="13" fillId="0" borderId="8" xfId="0" quotePrefix="1" applyNumberFormat="1" applyFont="1" applyBorder="1" applyAlignment="1" applyProtection="1">
      <alignment horizontal="center"/>
      <protection hidden="1"/>
    </xf>
    <xf numFmtId="171" fontId="22" fillId="0" borderId="0" xfId="3" applyFont="1" applyBorder="1" applyAlignment="1">
      <alignment horizontal="left"/>
    </xf>
    <xf numFmtId="177" fontId="1" fillId="0" borderId="2" xfId="3" applyNumberFormat="1" applyAlignment="1" applyProtection="1">
      <alignment horizontal="center"/>
      <protection hidden="1"/>
    </xf>
    <xf numFmtId="186" fontId="2" fillId="0" borderId="2" xfId="3" applyNumberFormat="1" applyFont="1" applyAlignment="1" applyProtection="1">
      <alignment horizontal="center"/>
      <protection hidden="1"/>
    </xf>
    <xf numFmtId="187" fontId="1" fillId="5" borderId="10" xfId="15" applyNumberFormat="1" applyAlignment="1" applyProtection="1">
      <alignment horizontal="center"/>
      <protection locked="0"/>
    </xf>
    <xf numFmtId="170" fontId="2" fillId="0" borderId="4" xfId="11" applyNumberFormat="1" applyFont="1" applyBorder="1" applyAlignment="1" applyProtection="1">
      <alignment horizontal="center" vertical="center"/>
      <protection hidden="1"/>
    </xf>
    <xf numFmtId="164" fontId="2" fillId="0" borderId="2" xfId="3" applyNumberFormat="1" applyFont="1" applyAlignment="1" applyProtection="1">
      <alignment horizontal="center"/>
      <protection hidden="1"/>
    </xf>
    <xf numFmtId="0" fontId="12" fillId="17" borderId="0" xfId="0" applyFont="1" applyFill="1"/>
    <xf numFmtId="0" fontId="1" fillId="17" borderId="0" xfId="0" applyFont="1" applyFill="1"/>
    <xf numFmtId="0" fontId="0" fillId="17" borderId="0" xfId="0" applyFill="1"/>
    <xf numFmtId="0" fontId="18" fillId="17" borderId="0" xfId="0" applyFont="1" applyFill="1"/>
    <xf numFmtId="0" fontId="43" fillId="17" borderId="0" xfId="0" applyFont="1" applyFill="1"/>
    <xf numFmtId="0" fontId="42" fillId="17" borderId="0" xfId="0" applyFont="1" applyFill="1" applyAlignment="1">
      <alignment horizontal="center"/>
    </xf>
    <xf numFmtId="0" fontId="42" fillId="17" borderId="0" xfId="0" applyFont="1" applyFill="1" applyAlignment="1">
      <alignment horizontal="left" wrapText="1"/>
    </xf>
    <xf numFmtId="0" fontId="32" fillId="17" borderId="0" xfId="0" applyFont="1" applyFill="1" applyAlignment="1">
      <alignment horizontal="left" vertical="top" wrapText="1"/>
    </xf>
    <xf numFmtId="0" fontId="32" fillId="17" borderId="0" xfId="0" applyFont="1" applyFill="1"/>
    <xf numFmtId="0" fontId="1" fillId="18" borderId="0" xfId="0" applyFont="1" applyFill="1"/>
    <xf numFmtId="0" fontId="45" fillId="0" borderId="0" xfId="0" applyFont="1" applyAlignment="1">
      <alignment horizontal="centerContinuous"/>
    </xf>
    <xf numFmtId="0" fontId="2" fillId="0" borderId="0" xfId="0" applyFont="1" applyAlignment="1">
      <alignment horizontal="left" vertical="center"/>
    </xf>
    <xf numFmtId="0" fontId="1" fillId="0" borderId="0" xfId="0" applyFont="1" applyAlignment="1">
      <alignment horizontal="center" vertical="center"/>
    </xf>
    <xf numFmtId="0" fontId="1" fillId="0" borderId="0" xfId="0" quotePrefix="1" applyFont="1" applyAlignment="1">
      <alignment horizontal="centerContinuous" wrapText="1"/>
    </xf>
    <xf numFmtId="0" fontId="1" fillId="0" borderId="0" xfId="0" applyFont="1" applyAlignment="1">
      <alignment horizontal="centerContinuous"/>
    </xf>
    <xf numFmtId="164" fontId="32" fillId="0" borderId="0" xfId="12" applyFont="1" applyAlignment="1">
      <alignment horizontal="left" vertical="top" wrapText="1"/>
    </xf>
    <xf numFmtId="164" fontId="33" fillId="0" borderId="0" xfId="12" applyFont="1" applyAlignment="1">
      <alignment horizontal="left" vertical="top" wrapText="1"/>
    </xf>
    <xf numFmtId="164" fontId="33" fillId="0" borderId="0" xfId="12" applyFont="1" applyAlignment="1">
      <alignment horizontal="left" vertical="top"/>
    </xf>
    <xf numFmtId="0" fontId="32" fillId="17" borderId="0" xfId="0" applyFont="1" applyFill="1" applyAlignment="1">
      <alignment horizontal="left" wrapText="1"/>
    </xf>
    <xf numFmtId="164" fontId="32" fillId="0" borderId="0" xfId="12" applyFont="1" applyAlignment="1">
      <alignment horizontal="left" vertical="top"/>
    </xf>
  </cellXfs>
  <cellStyles count="17">
    <cellStyle name="BDO_Input" xfId="15" xr:uid="{081F708B-7675-4295-932A-86E7DEBB3480}"/>
    <cellStyle name="BDO_Input Universe" xfId="16" xr:uid="{6E7CA367-21C0-498D-A6F0-E7D79644F43A}"/>
    <cellStyle name="Calculation Cell" xfId="3" xr:uid="{70A73DE4-48C0-4956-A2D4-816AFB6048E1}"/>
    <cellStyle name="Column Total" xfId="6" xr:uid="{6797F137-3672-4B33-96CB-60030B012309}"/>
    <cellStyle name="Dropdown_Cell" xfId="14" xr:uid="{97DB472D-9657-492A-8FDC-4AE0C4255807}"/>
    <cellStyle name="Good" xfId="13" builtinId="26"/>
    <cellStyle name="Header_1" xfId="1" xr:uid="{4B63F349-B243-48D0-B6CA-6EAF635A7C3C}"/>
    <cellStyle name="Input Cell_1" xfId="8" xr:uid="{8EE0A288-2CAB-40F2-94C9-5EAFD9F7D457}"/>
    <cellStyle name="Input date" xfId="10" xr:uid="{ABCF818E-C22A-4B81-8CB1-CA0DF731168A}"/>
    <cellStyle name="Margin Cell" xfId="5" xr:uid="{6274B35A-EFF0-42D0-824D-79B6EA98B825}"/>
    <cellStyle name="Normal" xfId="0" builtinId="0"/>
    <cellStyle name="Percent" xfId="11" builtinId="5"/>
    <cellStyle name="Subheader_1" xfId="2" xr:uid="{13B90C22-9D4F-483D-B490-5E99F251C33E}"/>
    <cellStyle name="Subtotal Cell" xfId="4" xr:uid="{BFFF7D26-9C46-458B-898F-342AFF5DB843}"/>
    <cellStyle name="Total Cell" xfId="7" xr:uid="{25174484-83D8-447D-BD4C-2E1C2DA83E62}"/>
    <cellStyle name="UOM" xfId="12" xr:uid="{3CE3D9D5-2848-4299-959C-EC944C908DAC}"/>
    <cellStyle name="UoM Cell" xfId="9" xr:uid="{B0A05A3B-D80E-4DA4-9A91-B8B3D8A1DC50}"/>
  </cellStyles>
  <dxfs count="10">
    <dxf>
      <font>
        <color theme="1"/>
      </font>
      <fill>
        <patternFill>
          <bgColor theme="1"/>
        </patternFill>
      </fill>
    </dxf>
    <dxf>
      <font>
        <color theme="6"/>
      </font>
      <fill>
        <patternFill>
          <bgColor theme="6"/>
        </patternFill>
      </fill>
    </dxf>
    <dxf>
      <font>
        <color theme="4"/>
      </font>
      <fill>
        <patternFill>
          <bgColor theme="4"/>
        </patternFill>
      </fill>
    </dxf>
    <dxf>
      <font>
        <color theme="1"/>
      </font>
      <fill>
        <patternFill>
          <bgColor theme="1"/>
        </patternFill>
      </fill>
    </dxf>
    <dxf>
      <font>
        <color theme="8"/>
      </font>
      <fill>
        <patternFill>
          <bgColor theme="8"/>
        </patternFill>
      </fill>
    </dxf>
    <dxf>
      <font>
        <color theme="5"/>
      </font>
      <fill>
        <patternFill>
          <bgColor theme="5"/>
        </patternFill>
      </fill>
    </dxf>
    <dxf>
      <font>
        <color theme="6"/>
      </font>
      <fill>
        <patternFill>
          <bgColor theme="6"/>
        </patternFill>
      </fill>
    </dxf>
    <dxf>
      <font>
        <color theme="4"/>
      </font>
      <fill>
        <patternFill>
          <bgColor theme="4"/>
        </patternFill>
      </fill>
    </dxf>
    <dxf>
      <fill>
        <patternFill>
          <bgColor theme="0" tint="-4.9989318521683403E-2"/>
        </patternFill>
      </fill>
      <border>
        <left style="thin">
          <color theme="0" tint="-0.34998626667073579"/>
        </left>
        <right style="thin">
          <color theme="0" tint="-0.34998626667073579"/>
        </right>
        <top style="thin">
          <color theme="0" tint="-0.34998626667073579"/>
        </top>
        <bottom style="thin">
          <color theme="0" tint="-0.34998626667073579"/>
        </bottom>
      </border>
    </dxf>
    <dxf>
      <font>
        <b/>
        <i val="0"/>
        <color theme="2"/>
      </font>
      <fill>
        <patternFill>
          <bgColor theme="2" tint="0.79998168889431442"/>
        </patternFill>
      </fill>
    </dxf>
  </dxfs>
  <tableStyles count="0" defaultTableStyle="TableStyleMedium2" defaultPivotStyle="PivotStyleLight16"/>
  <colors>
    <mruColors>
      <color rgb="FF333333"/>
      <color rgb="FFD5DBE1"/>
      <color rgb="FF0000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BDO">
  <a:themeElements>
    <a:clrScheme name="BDO Colors">
      <a:dk1>
        <a:sysClr val="windowText" lastClr="000000"/>
      </a:dk1>
      <a:lt1>
        <a:sysClr val="window" lastClr="FFFFFF"/>
      </a:lt1>
      <a:dk2>
        <a:srgbClr val="333333"/>
      </a:dk2>
      <a:lt2>
        <a:srgbClr val="E81A3B"/>
      </a:lt2>
      <a:accent1>
        <a:srgbClr val="009966"/>
      </a:accent1>
      <a:accent2>
        <a:srgbClr val="008FD2"/>
      </a:accent2>
      <a:accent3>
        <a:srgbClr val="D67900"/>
      </a:accent3>
      <a:accent4>
        <a:srgbClr val="98002E"/>
      </a:accent4>
      <a:accent5>
        <a:srgbClr val="5B6E7F"/>
      </a:accent5>
      <a:accent6>
        <a:srgbClr val="E7E7E7"/>
      </a:accent6>
      <a:hlink>
        <a:srgbClr val="008FD2"/>
      </a:hlink>
      <a:folHlink>
        <a:srgbClr val="008FD2"/>
      </a:folHlink>
    </a:clrScheme>
    <a:fontScheme name="BDO Fonts">
      <a:majorFont>
        <a:latin typeface="Trebuchet MS"/>
        <a:ea typeface=""/>
        <a:cs typeface=""/>
      </a:majorFont>
      <a:minorFont>
        <a:latin typeface="Trebuchet M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BDO" id="{CA43F7A1-3183-451D-8085-BD71161D92B8}" vid="{26DB66E5-9B2C-4BE6-9F2D-02CD3E6F1D2B}"/>
    </a:ext>
  </a:extLst>
</a:theme>
</file>

<file path=xl/worksheets/_rels/sheet2.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5B390-035E-4834-8A97-E387BAF00D54}">
  <dimension ref="A1:H15"/>
  <sheetViews>
    <sheetView showGridLines="0" zoomScaleNormal="100" workbookViewId="0"/>
  </sheetViews>
  <sheetFormatPr defaultColWidth="0" defaultRowHeight="15" customHeight="1" zeroHeight="1" x14ac:dyDescent="0.3"/>
  <cols>
    <col min="1" max="2" width="3.7109375" style="1" customWidth="1"/>
    <col min="3" max="6" width="30.7109375" style="1" customWidth="1"/>
    <col min="7" max="8" width="3.7109375" style="1" customWidth="1"/>
    <col min="9" max="16384" width="8.85546875" hidden="1"/>
  </cols>
  <sheetData>
    <row r="1" spans="1:8" x14ac:dyDescent="0.3">
      <c r="A1" s="227"/>
      <c r="B1" s="227"/>
      <c r="C1" s="227"/>
      <c r="D1" s="227"/>
      <c r="E1" s="227"/>
      <c r="F1" s="227"/>
      <c r="G1" s="227"/>
      <c r="H1" s="227"/>
    </row>
    <row r="2" spans="1:8" x14ac:dyDescent="0.3">
      <c r="A2" s="227"/>
      <c r="H2" s="227"/>
    </row>
    <row r="3" spans="1:8" x14ac:dyDescent="0.3">
      <c r="A3" s="227"/>
      <c r="H3" s="227"/>
    </row>
    <row r="4" spans="1:8" x14ac:dyDescent="0.3">
      <c r="A4" s="227"/>
      <c r="H4" s="227"/>
    </row>
    <row r="5" spans="1:8" x14ac:dyDescent="0.3">
      <c r="A5" s="227"/>
      <c r="H5" s="227"/>
    </row>
    <row r="6" spans="1:8" x14ac:dyDescent="0.3">
      <c r="A6" s="227"/>
      <c r="H6" s="227"/>
    </row>
    <row r="7" spans="1:8" x14ac:dyDescent="0.3">
      <c r="A7" s="227"/>
      <c r="H7" s="227"/>
    </row>
    <row r="8" spans="1:8" ht="25.5" x14ac:dyDescent="0.35">
      <c r="A8" s="227"/>
      <c r="C8" s="228" t="s">
        <v>325</v>
      </c>
      <c r="D8" s="228"/>
      <c r="E8" s="228"/>
      <c r="F8" s="228"/>
      <c r="G8" s="228"/>
      <c r="H8" s="227"/>
    </row>
    <row r="9" spans="1:8" x14ac:dyDescent="0.3">
      <c r="A9" s="227"/>
      <c r="H9" s="227"/>
    </row>
    <row r="10" spans="1:8" x14ac:dyDescent="0.3">
      <c r="A10" s="227"/>
      <c r="C10" s="229" t="s">
        <v>323</v>
      </c>
      <c r="D10" s="230"/>
      <c r="E10" s="230"/>
      <c r="F10" s="229" t="s">
        <v>324</v>
      </c>
      <c r="G10" s="2"/>
      <c r="H10" s="227"/>
    </row>
    <row r="11" spans="1:8" x14ac:dyDescent="0.3">
      <c r="A11" s="227"/>
      <c r="H11" s="227"/>
    </row>
    <row r="12" spans="1:8" ht="39.75" x14ac:dyDescent="0.3">
      <c r="A12" s="227"/>
      <c r="C12" s="231" t="s">
        <v>326</v>
      </c>
      <c r="D12" s="232"/>
      <c r="E12" s="232"/>
      <c r="F12" s="232"/>
      <c r="G12" s="232"/>
      <c r="H12" s="227"/>
    </row>
    <row r="13" spans="1:8" x14ac:dyDescent="0.3">
      <c r="A13" s="227"/>
      <c r="H13" s="227"/>
    </row>
    <row r="14" spans="1:8" x14ac:dyDescent="0.3">
      <c r="A14" s="227"/>
      <c r="H14" s="227"/>
    </row>
    <row r="15" spans="1:8" x14ac:dyDescent="0.3">
      <c r="A15" s="227"/>
      <c r="B15" s="227"/>
      <c r="C15" s="227"/>
      <c r="D15" s="227"/>
      <c r="E15" s="227"/>
      <c r="F15" s="227"/>
      <c r="G15" s="227"/>
      <c r="H15" s="227"/>
    </row>
  </sheetData>
  <sheetProtection algorithmName="SHA-512" hashValue="kTCpjPKU5PoguSfJ2Zra3HF+EWXHs5SxyCA3d6S5K+RB22tZkTDNXYr4PvJb4qNud4esfreeyaTOlcrvc+vGhw==" saltValue="hRVCRAZkJMj95aC60ZJ3Wg=="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3AB0E-C238-41B4-9041-E881274ECE5A}">
  <sheetPr codeName="Sheet2"/>
  <dimension ref="A1:JI286"/>
  <sheetViews>
    <sheetView showGridLines="0" tabSelected="1" zoomScaleNormal="100" workbookViewId="0">
      <pane xSplit="1" ySplit="6" topLeftCell="B7" activePane="bottomRight" state="frozen"/>
      <selection pane="topRight" activeCell="B1" sqref="B1"/>
      <selection pane="bottomLeft" activeCell="A7" sqref="A7"/>
      <selection pane="bottomRight" activeCell="H26" sqref="H26"/>
    </sheetView>
  </sheetViews>
  <sheetFormatPr defaultColWidth="0" defaultRowHeight="15" zeroHeight="1" outlineLevelRow="2" x14ac:dyDescent="0.3"/>
  <cols>
    <col min="1" max="1" width="2.5703125" style="1" customWidth="1"/>
    <col min="2" max="2" width="2.42578125" style="1" customWidth="1"/>
    <col min="3" max="3" width="3.5703125" style="1" bestFit="1" customWidth="1"/>
    <col min="4" max="4" width="19.28515625" style="1" customWidth="1"/>
    <col min="5" max="5" width="13.85546875" style="1" customWidth="1"/>
    <col min="6" max="6" width="2.28515625" style="1" customWidth="1"/>
    <col min="7" max="7" width="19.85546875" style="29" customWidth="1"/>
    <col min="8" max="9" width="13.28515625" style="1" customWidth="1"/>
    <col min="10" max="11" width="13.28515625" style="33" customWidth="1"/>
    <col min="12" max="12" width="13.28515625" style="34" customWidth="1"/>
    <col min="13" max="13" width="2.42578125" style="34" customWidth="1"/>
    <col min="14" max="14" width="248.7109375" style="34" customWidth="1"/>
    <col min="15" max="15" width="2.5703125" style="29" customWidth="1"/>
    <col min="16" max="16" width="8.85546875" hidden="1" customWidth="1"/>
    <col min="17" max="32" width="2.7109375" hidden="1" customWidth="1"/>
    <col min="33" max="269" width="8.85546875" hidden="1" customWidth="1"/>
    <col min="270" max="16384" width="2.7109375" hidden="1"/>
  </cols>
  <sheetData>
    <row r="1" spans="1:15" x14ac:dyDescent="0.3">
      <c r="A1" s="4"/>
      <c r="B1" s="3"/>
      <c r="C1" s="3"/>
      <c r="D1" s="3"/>
      <c r="E1" s="3"/>
      <c r="F1" s="3"/>
      <c r="G1" s="28"/>
      <c r="H1" s="3"/>
      <c r="I1" s="3"/>
      <c r="J1" s="31"/>
      <c r="K1" s="31"/>
      <c r="L1" s="32"/>
      <c r="M1" s="32"/>
      <c r="N1" s="32"/>
      <c r="O1" s="84"/>
    </row>
    <row r="2" spans="1:15" x14ac:dyDescent="0.3">
      <c r="A2" s="4"/>
      <c r="B2" s="174" t="str">
        <f>$E$10</f>
        <v>Build-to-Rent Feasibility Proforma Template</v>
      </c>
      <c r="C2" s="3"/>
      <c r="D2" s="3"/>
      <c r="E2" s="3"/>
      <c r="F2" s="3"/>
      <c r="G2" s="28"/>
      <c r="H2" s="3"/>
      <c r="I2" s="3"/>
      <c r="J2" s="31"/>
      <c r="K2" s="31"/>
      <c r="L2" s="32"/>
      <c r="M2" s="32"/>
      <c r="N2" s="32"/>
      <c r="O2" s="84"/>
    </row>
    <row r="3" spans="1:15" x14ac:dyDescent="0.3">
      <c r="A3" s="4"/>
      <c r="B3" s="173" t="str">
        <f ca="1">RIGHT(CELL("filename",A1),LEN(CELL("filename",A1))-FIND("]",CELL("filename",A1)))</f>
        <v>Instructions and Inputs</v>
      </c>
      <c r="C3" s="3"/>
      <c r="D3" s="3"/>
      <c r="E3" s="3"/>
      <c r="F3" s="3"/>
      <c r="G3" s="28"/>
      <c r="H3" s="3"/>
      <c r="I3" s="3"/>
      <c r="J3" s="31"/>
      <c r="K3" s="31"/>
      <c r="L3" s="32"/>
      <c r="M3" s="32"/>
      <c r="N3" s="32"/>
      <c r="O3" s="84"/>
    </row>
    <row r="4" spans="1:15" x14ac:dyDescent="0.3">
      <c r="A4" s="4"/>
      <c r="B4" s="3"/>
      <c r="C4" s="3"/>
      <c r="D4" s="3"/>
      <c r="E4" s="3"/>
      <c r="F4" s="3"/>
      <c r="G4" s="28"/>
      <c r="H4" s="3"/>
      <c r="I4" s="3"/>
      <c r="J4" s="31"/>
      <c r="K4" s="31"/>
      <c r="L4" s="32"/>
      <c r="M4" s="32"/>
      <c r="N4" s="32"/>
      <c r="O4" s="84"/>
    </row>
    <row r="5" spans="1:15" x14ac:dyDescent="0.3">
      <c r="A5" s="4"/>
      <c r="B5" s="3"/>
      <c r="C5" s="3"/>
      <c r="D5" s="3"/>
      <c r="E5" s="3"/>
      <c r="F5" s="3"/>
      <c r="G5" s="28"/>
      <c r="H5" s="3"/>
      <c r="I5" s="3"/>
      <c r="J5" s="31"/>
      <c r="K5" s="31"/>
      <c r="L5" s="32"/>
      <c r="M5" s="32"/>
      <c r="N5" s="32"/>
      <c r="O5" s="84"/>
    </row>
    <row r="6" spans="1:15" x14ac:dyDescent="0.3">
      <c r="A6" s="4"/>
      <c r="B6" s="3"/>
      <c r="C6" s="3"/>
      <c r="D6" s="3"/>
      <c r="E6" s="3"/>
      <c r="F6" s="3"/>
      <c r="G6" s="28"/>
      <c r="H6" s="3"/>
      <c r="I6" s="3"/>
      <c r="J6" s="31"/>
      <c r="K6" s="31"/>
      <c r="L6" s="32"/>
      <c r="M6" s="32"/>
      <c r="N6" s="32"/>
      <c r="O6" s="84"/>
    </row>
    <row r="7" spans="1:15" ht="25.5" customHeight="1" x14ac:dyDescent="0.65">
      <c r="B7" s="26"/>
      <c r="O7" s="84"/>
    </row>
    <row r="8" spans="1:15" ht="25.5" customHeight="1" thickBot="1" x14ac:dyDescent="0.35">
      <c r="B8" s="5" t="s">
        <v>0</v>
      </c>
      <c r="C8" s="5"/>
      <c r="D8" s="5"/>
      <c r="E8" s="5"/>
      <c r="F8" s="5"/>
      <c r="G8" s="30"/>
      <c r="H8" s="5"/>
      <c r="I8" s="5"/>
      <c r="J8" s="35"/>
      <c r="K8" s="35"/>
      <c r="L8" s="36"/>
      <c r="M8" s="36"/>
      <c r="N8" s="36"/>
      <c r="O8" s="84"/>
    </row>
    <row r="9" spans="1:15" outlineLevel="1" x14ac:dyDescent="0.3">
      <c r="O9" s="84"/>
    </row>
    <row r="10" spans="1:15" outlineLevel="1" x14ac:dyDescent="0.3">
      <c r="D10" s="2" t="s">
        <v>1</v>
      </c>
      <c r="E10" s="91" t="s">
        <v>2</v>
      </c>
      <c r="O10" s="84"/>
    </row>
    <row r="11" spans="1:15" outlineLevel="1" x14ac:dyDescent="0.3">
      <c r="D11" s="2"/>
      <c r="O11" s="84"/>
    </row>
    <row r="12" spans="1:15" outlineLevel="1" x14ac:dyDescent="0.3">
      <c r="O12" s="84"/>
    </row>
    <row r="13" spans="1:15" outlineLevel="1" x14ac:dyDescent="0.3">
      <c r="D13" s="2" t="s">
        <v>4</v>
      </c>
      <c r="E13" s="91" t="s">
        <v>5</v>
      </c>
      <c r="O13" s="84"/>
    </row>
    <row r="14" spans="1:15" outlineLevel="1" x14ac:dyDescent="0.3">
      <c r="D14" s="2" t="s">
        <v>6</v>
      </c>
      <c r="E14" s="91" t="s">
        <v>251</v>
      </c>
      <c r="O14" s="84"/>
    </row>
    <row r="15" spans="1:15" outlineLevel="1" x14ac:dyDescent="0.3">
      <c r="D15" s="2" t="s">
        <v>8</v>
      </c>
      <c r="E15" s="91" t="s">
        <v>9</v>
      </c>
      <c r="O15" s="84"/>
    </row>
    <row r="16" spans="1:15" x14ac:dyDescent="0.3">
      <c r="O16" s="84"/>
    </row>
    <row r="17" spans="1:15" ht="15.75" thickBot="1" x14ac:dyDescent="0.35">
      <c r="B17" s="5" t="s">
        <v>319</v>
      </c>
      <c r="C17" s="5"/>
      <c r="D17" s="5"/>
      <c r="E17" s="5"/>
      <c r="F17" s="5"/>
      <c r="G17" s="30"/>
      <c r="H17" s="5"/>
      <c r="I17" s="5"/>
      <c r="J17" s="35"/>
      <c r="K17" s="35"/>
      <c r="L17" s="36"/>
      <c r="M17" s="36"/>
      <c r="N17" s="36"/>
      <c r="O17" s="84"/>
    </row>
    <row r="18" spans="1:15" x14ac:dyDescent="0.3">
      <c r="B18" s="1" t="s">
        <v>321</v>
      </c>
      <c r="O18" s="84"/>
    </row>
    <row r="19" spans="1:15" x14ac:dyDescent="0.3">
      <c r="B19" s="1" t="s">
        <v>322</v>
      </c>
      <c r="O19" s="84"/>
    </row>
    <row r="20" spans="1:15" x14ac:dyDescent="0.3">
      <c r="O20" s="84"/>
    </row>
    <row r="21" spans="1:15" x14ac:dyDescent="0.3">
      <c r="O21" s="84"/>
    </row>
    <row r="22" spans="1:15" ht="15.75" thickBot="1" x14ac:dyDescent="0.35">
      <c r="B22" s="5" t="s">
        <v>10</v>
      </c>
      <c r="C22" s="5"/>
      <c r="D22" s="5"/>
      <c r="E22" s="5"/>
      <c r="F22" s="5"/>
      <c r="G22" s="30"/>
      <c r="H22" s="5"/>
      <c r="I22" s="5"/>
      <c r="J22" s="35"/>
      <c r="K22" s="35"/>
      <c r="L22" s="36"/>
      <c r="M22" s="36"/>
      <c r="N22" s="36"/>
      <c r="O22" s="84"/>
    </row>
    <row r="23" spans="1:15" outlineLevel="1" x14ac:dyDescent="0.3">
      <c r="O23" s="84"/>
    </row>
    <row r="24" spans="1:15" outlineLevel="1" x14ac:dyDescent="0.3">
      <c r="C24" s="104" t="s">
        <v>11</v>
      </c>
      <c r="D24" s="104"/>
      <c r="E24" s="104"/>
      <c r="F24" s="105"/>
      <c r="G24" s="92"/>
      <c r="H24" s="92"/>
      <c r="I24" s="117"/>
      <c r="J24" s="93"/>
      <c r="K24" s="93"/>
      <c r="L24" s="93"/>
      <c r="M24" s="104"/>
      <c r="N24" s="104" t="s">
        <v>245</v>
      </c>
      <c r="O24" s="84"/>
    </row>
    <row r="25" spans="1:15" outlineLevel="2" x14ac:dyDescent="0.3">
      <c r="A25"/>
      <c r="B25"/>
      <c r="C25" s="222"/>
      <c r="D25" s="222"/>
      <c r="E25" s="222"/>
      <c r="F25" s="222"/>
      <c r="G25" s="222"/>
      <c r="H25" s="222"/>
      <c r="I25" s="222"/>
      <c r="J25" s="223"/>
      <c r="K25" s="221"/>
      <c r="L25" s="221"/>
      <c r="M25" s="221"/>
      <c r="N25" s="226" t="s">
        <v>312</v>
      </c>
      <c r="O25" s="84"/>
    </row>
    <row r="26" spans="1:15" outlineLevel="2" x14ac:dyDescent="0.3">
      <c r="C26" s="195">
        <f>COUNTA(D$26:D26)</f>
        <v>1</v>
      </c>
      <c r="D26" s="99" t="s">
        <v>12</v>
      </c>
      <c r="E26" s="99"/>
      <c r="G26" s="100" t="s">
        <v>13</v>
      </c>
      <c r="H26" s="206"/>
      <c r="I26" s="84"/>
      <c r="K26" s="103"/>
      <c r="L26" s="103"/>
      <c r="M26" s="118"/>
      <c r="N26" s="119" t="s">
        <v>14</v>
      </c>
      <c r="O26" s="84"/>
    </row>
    <row r="27" spans="1:15" outlineLevel="2" x14ac:dyDescent="0.3">
      <c r="C27" s="195">
        <f>COUNTA(D$26:D27)</f>
        <v>2</v>
      </c>
      <c r="D27" s="99" t="s">
        <v>15</v>
      </c>
      <c r="E27" s="99"/>
      <c r="G27" s="100" t="s">
        <v>226</v>
      </c>
      <c r="H27" s="136"/>
      <c r="I27" s="194">
        <f>H27/12</f>
        <v>0</v>
      </c>
      <c r="K27" s="103"/>
      <c r="L27" s="103"/>
      <c r="M27" s="118"/>
      <c r="N27" s="119" t="s">
        <v>270</v>
      </c>
      <c r="O27" s="84"/>
    </row>
    <row r="28" spans="1:15" outlineLevel="2" x14ac:dyDescent="0.3">
      <c r="C28" s="195">
        <f>COUNTA(D$26:D28)</f>
        <v>3</v>
      </c>
      <c r="D28" s="99" t="s">
        <v>16</v>
      </c>
      <c r="E28" s="99"/>
      <c r="G28" s="100" t="s">
        <v>13</v>
      </c>
      <c r="H28" s="205" t="str">
        <f>IF(OR(H26="",H27=""),"",(EDATE(H26,H27)))</f>
        <v/>
      </c>
      <c r="I28" s="84"/>
      <c r="K28" s="1"/>
      <c r="L28" s="1"/>
      <c r="M28" s="118"/>
      <c r="N28" s="119" t="s">
        <v>291</v>
      </c>
      <c r="O28" s="84"/>
    </row>
    <row r="29" spans="1:15" outlineLevel="2" x14ac:dyDescent="0.3">
      <c r="C29" s="195">
        <f>COUNTA(D$26:D29)</f>
        <v>4</v>
      </c>
      <c r="D29" s="99" t="s">
        <v>283</v>
      </c>
      <c r="E29" s="99"/>
      <c r="G29" s="100" t="s">
        <v>226</v>
      </c>
      <c r="H29" s="136"/>
      <c r="I29" s="194">
        <f>H29/12</f>
        <v>0</v>
      </c>
      <c r="K29" s="103"/>
      <c r="L29" s="103"/>
      <c r="M29" s="118"/>
      <c r="N29" s="119" t="s">
        <v>313</v>
      </c>
      <c r="O29" s="84"/>
    </row>
    <row r="30" spans="1:15" outlineLevel="2" x14ac:dyDescent="0.3">
      <c r="C30" s="195">
        <f>COUNTA(D$26:D30)</f>
        <v>5</v>
      </c>
      <c r="D30" s="99" t="s">
        <v>17</v>
      </c>
      <c r="E30" s="99"/>
      <c r="G30" s="100" t="s">
        <v>13</v>
      </c>
      <c r="H30" s="205" t="str">
        <f>IF(OR(H28="",H29=""),"",EDATE(H28,H29))</f>
        <v/>
      </c>
      <c r="I30" s="84"/>
      <c r="K30" s="103"/>
      <c r="L30" s="103"/>
      <c r="M30" s="118"/>
      <c r="N30" s="119" t="s">
        <v>290</v>
      </c>
      <c r="O30" s="84"/>
    </row>
    <row r="31" spans="1:15" outlineLevel="1" x14ac:dyDescent="0.3">
      <c r="A31"/>
      <c r="B31"/>
      <c r="C31"/>
      <c r="D31"/>
      <c r="E31"/>
      <c r="F31"/>
      <c r="G31"/>
      <c r="H31"/>
      <c r="I31"/>
      <c r="J31"/>
      <c r="K31"/>
      <c r="L31"/>
      <c r="M31"/>
      <c r="N31"/>
      <c r="O31" s="84"/>
    </row>
    <row r="32" spans="1:15" outlineLevel="1" x14ac:dyDescent="0.3">
      <c r="C32" s="104" t="s">
        <v>18</v>
      </c>
      <c r="D32" s="104"/>
      <c r="E32" s="104"/>
      <c r="F32" s="105"/>
      <c r="G32" s="92"/>
      <c r="H32" s="117" t="s">
        <v>246</v>
      </c>
      <c r="I32" s="117" t="s">
        <v>247</v>
      </c>
      <c r="J32" s="93"/>
      <c r="K32" s="93"/>
      <c r="L32" s="93"/>
      <c r="M32" s="120"/>
      <c r="N32" s="104" t="s">
        <v>245</v>
      </c>
      <c r="O32" s="84"/>
    </row>
    <row r="33" spans="1:15" outlineLevel="2" x14ac:dyDescent="0.3">
      <c r="A33"/>
      <c r="B33"/>
      <c r="C33"/>
      <c r="D33"/>
      <c r="E33"/>
      <c r="F33"/>
      <c r="H33"/>
      <c r="I33"/>
      <c r="J33" s="1"/>
      <c r="K33" s="1"/>
      <c r="L33" s="1"/>
      <c r="M33" s="1"/>
      <c r="N33" s="1"/>
      <c r="O33" s="84"/>
    </row>
    <row r="34" spans="1:15" outlineLevel="2" x14ac:dyDescent="0.3">
      <c r="C34" s="195">
        <f>COUNTA(D$26:D34)</f>
        <v>6</v>
      </c>
      <c r="D34" s="196" t="str">
        <f>IF(ISNUMBER(SEARCH("market", H34)),
     "Market Rental Product",
     IF(ISNUMBER(SEARCH("affordable", H34)),
        "Affordable Rental Product",
        "Other Rental Product"))</f>
        <v>Other Rental Product</v>
      </c>
      <c r="E34" s="99"/>
      <c r="G34" s="100" t="s">
        <v>19</v>
      </c>
      <c r="H34" s="137" t="s">
        <v>20</v>
      </c>
      <c r="I34" s="197" t="str">
        <f>IFERROR(H58/H$79,"")</f>
        <v/>
      </c>
      <c r="J34" s="94"/>
      <c r="K34" s="94"/>
      <c r="L34" s="95"/>
      <c r="M34" s="119"/>
      <c r="N34" s="233" t="s">
        <v>297</v>
      </c>
      <c r="O34" s="84"/>
    </row>
    <row r="35" spans="1:15" outlineLevel="2" x14ac:dyDescent="0.3">
      <c r="C35" s="195">
        <f>COUNTA(D$26:D35)</f>
        <v>7</v>
      </c>
      <c r="D35" s="196" t="str">
        <f t="shared" ref="D35:D53" si="0">IF(ISNUMBER(SEARCH("market", H35)),
     "Market Rental Product",
     IF(ISNUMBER(SEARCH("affordable", H35)),
        "Affordable Rental Product",
        "Other Rental Product"))</f>
        <v>Other Rental Product</v>
      </c>
      <c r="E35" s="99"/>
      <c r="G35" s="100" t="s">
        <v>19</v>
      </c>
      <c r="H35" s="137" t="s">
        <v>20</v>
      </c>
      <c r="I35" s="197" t="str">
        <f t="shared" ref="I35:I53" si="1">IFERROR(H59/H$79,"")</f>
        <v/>
      </c>
      <c r="J35" s="94"/>
      <c r="K35" s="94"/>
      <c r="L35" s="95"/>
      <c r="M35" s="119"/>
      <c r="N35" s="233"/>
      <c r="O35" s="84"/>
    </row>
    <row r="36" spans="1:15" outlineLevel="2" x14ac:dyDescent="0.3">
      <c r="C36" s="195">
        <f>COUNTA(D$26:D36)</f>
        <v>8</v>
      </c>
      <c r="D36" s="196" t="str">
        <f t="shared" si="0"/>
        <v>Other Rental Product</v>
      </c>
      <c r="E36" s="99"/>
      <c r="G36" s="100" t="s">
        <v>19</v>
      </c>
      <c r="H36" s="137" t="s">
        <v>20</v>
      </c>
      <c r="I36" s="197" t="str">
        <f t="shared" si="1"/>
        <v/>
      </c>
      <c r="J36" s="94"/>
      <c r="K36" s="94"/>
      <c r="L36" s="95"/>
      <c r="M36" s="119"/>
      <c r="N36" s="233"/>
      <c r="O36" s="84"/>
    </row>
    <row r="37" spans="1:15" outlineLevel="2" x14ac:dyDescent="0.3">
      <c r="C37" s="195">
        <f>COUNTA(D$26:D37)</f>
        <v>9</v>
      </c>
      <c r="D37" s="196" t="str">
        <f t="shared" si="0"/>
        <v>Other Rental Product</v>
      </c>
      <c r="E37" s="99"/>
      <c r="G37" s="100" t="s">
        <v>19</v>
      </c>
      <c r="H37" s="137" t="s">
        <v>20</v>
      </c>
      <c r="I37" s="197" t="str">
        <f t="shared" si="1"/>
        <v/>
      </c>
      <c r="J37" s="94"/>
      <c r="K37" s="94"/>
      <c r="L37" s="95"/>
      <c r="M37" s="119"/>
      <c r="N37" s="233"/>
      <c r="O37" s="84"/>
    </row>
    <row r="38" spans="1:15" outlineLevel="2" x14ac:dyDescent="0.3">
      <c r="C38" s="195">
        <f>COUNTA(D$26:D38)</f>
        <v>10</v>
      </c>
      <c r="D38" s="196" t="str">
        <f t="shared" si="0"/>
        <v>Other Rental Product</v>
      </c>
      <c r="E38" s="99"/>
      <c r="G38" s="100" t="s">
        <v>19</v>
      </c>
      <c r="H38" s="137" t="s">
        <v>20</v>
      </c>
      <c r="I38" s="197" t="str">
        <f t="shared" si="1"/>
        <v/>
      </c>
      <c r="J38" s="94"/>
      <c r="K38" s="94"/>
      <c r="L38" s="95"/>
      <c r="M38" s="119"/>
      <c r="N38" s="233"/>
      <c r="O38" s="84"/>
    </row>
    <row r="39" spans="1:15" outlineLevel="2" x14ac:dyDescent="0.3">
      <c r="C39" s="195">
        <f>COUNTA(D$26:D39)</f>
        <v>11</v>
      </c>
      <c r="D39" s="196" t="str">
        <f t="shared" si="0"/>
        <v>Other Rental Product</v>
      </c>
      <c r="E39" s="99"/>
      <c r="G39" s="100" t="s">
        <v>19</v>
      </c>
      <c r="H39" s="137" t="s">
        <v>20</v>
      </c>
      <c r="I39" s="197" t="str">
        <f t="shared" si="1"/>
        <v/>
      </c>
      <c r="J39" s="94"/>
      <c r="K39" s="94"/>
      <c r="L39" s="95"/>
      <c r="M39" s="119"/>
      <c r="N39" s="233"/>
      <c r="O39" s="84"/>
    </row>
    <row r="40" spans="1:15" outlineLevel="2" x14ac:dyDescent="0.3">
      <c r="C40" s="195">
        <f>COUNTA(D$26:D40)</f>
        <v>12</v>
      </c>
      <c r="D40" s="196" t="str">
        <f t="shared" si="0"/>
        <v>Other Rental Product</v>
      </c>
      <c r="E40" s="99"/>
      <c r="G40" s="100" t="s">
        <v>19</v>
      </c>
      <c r="H40" s="137" t="s">
        <v>20</v>
      </c>
      <c r="I40" s="197" t="str">
        <f t="shared" si="1"/>
        <v/>
      </c>
      <c r="J40" s="94"/>
      <c r="K40" s="94"/>
      <c r="L40" s="95"/>
      <c r="M40" s="119"/>
      <c r="N40" s="233"/>
      <c r="O40" s="84"/>
    </row>
    <row r="41" spans="1:15" outlineLevel="2" x14ac:dyDescent="0.3">
      <c r="C41" s="195">
        <f>COUNTA(D$26:D41)</f>
        <v>13</v>
      </c>
      <c r="D41" s="196" t="str">
        <f t="shared" si="0"/>
        <v>Other Rental Product</v>
      </c>
      <c r="E41" s="99"/>
      <c r="G41" s="100" t="s">
        <v>19</v>
      </c>
      <c r="H41" s="137" t="s">
        <v>20</v>
      </c>
      <c r="I41" s="197" t="str">
        <f t="shared" si="1"/>
        <v/>
      </c>
      <c r="J41" s="94"/>
      <c r="K41" s="94"/>
      <c r="L41" s="95"/>
      <c r="M41" s="119"/>
      <c r="N41" s="233"/>
      <c r="O41" s="84"/>
    </row>
    <row r="42" spans="1:15" outlineLevel="2" x14ac:dyDescent="0.3">
      <c r="C42" s="195">
        <f>COUNTA(D$26:D42)</f>
        <v>14</v>
      </c>
      <c r="D42" s="196" t="str">
        <f t="shared" si="0"/>
        <v>Other Rental Product</v>
      </c>
      <c r="E42" s="99"/>
      <c r="G42" s="100" t="s">
        <v>19</v>
      </c>
      <c r="H42" s="137" t="s">
        <v>20</v>
      </c>
      <c r="I42" s="197" t="str">
        <f t="shared" si="1"/>
        <v/>
      </c>
      <c r="J42" s="94"/>
      <c r="K42" s="94"/>
      <c r="L42" s="95"/>
      <c r="M42" s="119"/>
      <c r="N42" s="233"/>
      <c r="O42" s="84"/>
    </row>
    <row r="43" spans="1:15" outlineLevel="2" x14ac:dyDescent="0.3">
      <c r="C43" s="195">
        <f>COUNTA(D$26:D43)</f>
        <v>15</v>
      </c>
      <c r="D43" s="196" t="str">
        <f t="shared" si="0"/>
        <v>Other Rental Product</v>
      </c>
      <c r="E43" s="99"/>
      <c r="G43" s="100" t="s">
        <v>19</v>
      </c>
      <c r="H43" s="137" t="s">
        <v>20</v>
      </c>
      <c r="I43" s="197" t="str">
        <f t="shared" si="1"/>
        <v/>
      </c>
      <c r="J43" s="94"/>
      <c r="K43" s="94"/>
      <c r="L43" s="95"/>
      <c r="M43" s="119"/>
      <c r="N43" s="233"/>
      <c r="O43" s="84"/>
    </row>
    <row r="44" spans="1:15" outlineLevel="2" x14ac:dyDescent="0.3">
      <c r="C44" s="195">
        <f>COUNTA(D$26:D44)</f>
        <v>16</v>
      </c>
      <c r="D44" s="196" t="str">
        <f t="shared" si="0"/>
        <v>Other Rental Product</v>
      </c>
      <c r="E44" s="99"/>
      <c r="G44" s="100" t="s">
        <v>19</v>
      </c>
      <c r="H44" s="137" t="s">
        <v>20</v>
      </c>
      <c r="I44" s="197" t="str">
        <f t="shared" si="1"/>
        <v/>
      </c>
      <c r="J44" s="94"/>
      <c r="K44" s="94"/>
      <c r="L44" s="95"/>
      <c r="M44" s="119"/>
      <c r="N44" s="233"/>
      <c r="O44" s="84"/>
    </row>
    <row r="45" spans="1:15" outlineLevel="2" x14ac:dyDescent="0.3">
      <c r="C45" s="195">
        <f>COUNTA(D$26:D45)</f>
        <v>17</v>
      </c>
      <c r="D45" s="196" t="str">
        <f t="shared" si="0"/>
        <v>Other Rental Product</v>
      </c>
      <c r="E45" s="99"/>
      <c r="G45" s="100" t="s">
        <v>19</v>
      </c>
      <c r="H45" s="137" t="s">
        <v>20</v>
      </c>
      <c r="I45" s="197" t="str">
        <f t="shared" si="1"/>
        <v/>
      </c>
      <c r="J45" s="94"/>
      <c r="K45" s="94"/>
      <c r="L45" s="95"/>
      <c r="M45" s="119"/>
      <c r="N45" s="233"/>
      <c r="O45" s="84"/>
    </row>
    <row r="46" spans="1:15" outlineLevel="2" x14ac:dyDescent="0.3">
      <c r="C46" s="195">
        <f>COUNTA(D$26:D46)</f>
        <v>18</v>
      </c>
      <c r="D46" s="196" t="str">
        <f t="shared" si="0"/>
        <v>Other Rental Product</v>
      </c>
      <c r="E46" s="99"/>
      <c r="G46" s="100" t="s">
        <v>19</v>
      </c>
      <c r="H46" s="137" t="s">
        <v>20</v>
      </c>
      <c r="I46" s="197" t="str">
        <f t="shared" si="1"/>
        <v/>
      </c>
      <c r="J46" s="94"/>
      <c r="K46" s="94"/>
      <c r="L46" s="95"/>
      <c r="M46" s="119"/>
      <c r="N46" s="233"/>
      <c r="O46" s="84"/>
    </row>
    <row r="47" spans="1:15" outlineLevel="2" x14ac:dyDescent="0.3">
      <c r="C47" s="195">
        <f>COUNTA(D$26:D47)</f>
        <v>19</v>
      </c>
      <c r="D47" s="196" t="str">
        <f t="shared" si="0"/>
        <v>Other Rental Product</v>
      </c>
      <c r="E47" s="99"/>
      <c r="G47" s="100" t="s">
        <v>19</v>
      </c>
      <c r="H47" s="137" t="s">
        <v>20</v>
      </c>
      <c r="I47" s="197" t="str">
        <f t="shared" si="1"/>
        <v/>
      </c>
      <c r="J47" s="94"/>
      <c r="K47" s="94"/>
      <c r="L47" s="95"/>
      <c r="M47" s="119"/>
      <c r="N47" s="233"/>
      <c r="O47" s="84"/>
    </row>
    <row r="48" spans="1:15" outlineLevel="2" x14ac:dyDescent="0.3">
      <c r="C48" s="195">
        <f>COUNTA(D$26:D48)</f>
        <v>20</v>
      </c>
      <c r="D48" s="196" t="str">
        <f t="shared" si="0"/>
        <v>Other Rental Product</v>
      </c>
      <c r="E48" s="99"/>
      <c r="G48" s="100" t="s">
        <v>19</v>
      </c>
      <c r="H48" s="137" t="s">
        <v>20</v>
      </c>
      <c r="I48" s="197" t="str">
        <f t="shared" si="1"/>
        <v/>
      </c>
      <c r="J48" s="94"/>
      <c r="K48" s="94"/>
      <c r="L48" s="95"/>
      <c r="M48" s="119"/>
      <c r="N48" s="233"/>
      <c r="O48" s="84"/>
    </row>
    <row r="49" spans="1:15" outlineLevel="2" x14ac:dyDescent="0.3">
      <c r="C49" s="195">
        <f>COUNTA(D$26:D49)</f>
        <v>21</v>
      </c>
      <c r="D49" s="196" t="str">
        <f t="shared" si="0"/>
        <v>Other Rental Product</v>
      </c>
      <c r="E49" s="99"/>
      <c r="G49" s="100" t="s">
        <v>19</v>
      </c>
      <c r="H49" s="137" t="s">
        <v>20</v>
      </c>
      <c r="I49" s="197" t="str">
        <f t="shared" si="1"/>
        <v/>
      </c>
      <c r="J49" s="94"/>
      <c r="K49" s="94"/>
      <c r="L49" s="95"/>
      <c r="M49" s="119"/>
      <c r="N49" s="233"/>
      <c r="O49" s="84"/>
    </row>
    <row r="50" spans="1:15" outlineLevel="2" x14ac:dyDescent="0.3">
      <c r="C50" s="195">
        <f>COUNTA(D$26:D50)</f>
        <v>22</v>
      </c>
      <c r="D50" s="196" t="str">
        <f t="shared" si="0"/>
        <v>Other Rental Product</v>
      </c>
      <c r="E50" s="99"/>
      <c r="G50" s="100" t="s">
        <v>19</v>
      </c>
      <c r="H50" s="137" t="s">
        <v>20</v>
      </c>
      <c r="I50" s="197" t="str">
        <f t="shared" si="1"/>
        <v/>
      </c>
      <c r="J50" s="94"/>
      <c r="K50" s="94"/>
      <c r="L50" s="95"/>
      <c r="M50" s="119"/>
      <c r="N50" s="233"/>
      <c r="O50" s="84"/>
    </row>
    <row r="51" spans="1:15" outlineLevel="2" x14ac:dyDescent="0.3">
      <c r="C51" s="195">
        <f>COUNTA(D$26:D51)</f>
        <v>23</v>
      </c>
      <c r="D51" s="196" t="str">
        <f t="shared" si="0"/>
        <v>Other Rental Product</v>
      </c>
      <c r="E51" s="99"/>
      <c r="G51" s="100" t="s">
        <v>19</v>
      </c>
      <c r="H51" s="137" t="s">
        <v>20</v>
      </c>
      <c r="I51" s="197" t="str">
        <f t="shared" si="1"/>
        <v/>
      </c>
      <c r="J51" s="94"/>
      <c r="K51" s="94"/>
      <c r="L51" s="95"/>
      <c r="M51" s="119"/>
      <c r="N51" s="233"/>
      <c r="O51" s="84"/>
    </row>
    <row r="52" spans="1:15" outlineLevel="2" x14ac:dyDescent="0.3">
      <c r="C52" s="195">
        <f>COUNTA(D$26:D52)</f>
        <v>24</v>
      </c>
      <c r="D52" s="196" t="str">
        <f t="shared" si="0"/>
        <v>Other Rental Product</v>
      </c>
      <c r="E52" s="99"/>
      <c r="G52" s="100" t="s">
        <v>19</v>
      </c>
      <c r="H52" s="137" t="s">
        <v>20</v>
      </c>
      <c r="I52" s="197" t="str">
        <f t="shared" si="1"/>
        <v/>
      </c>
      <c r="J52" s="94"/>
      <c r="K52" s="94"/>
      <c r="L52" s="95"/>
      <c r="M52" s="119"/>
      <c r="N52" s="233"/>
      <c r="O52" s="84"/>
    </row>
    <row r="53" spans="1:15" outlineLevel="2" x14ac:dyDescent="0.3">
      <c r="C53" s="195">
        <f>COUNTA(D$26:D53)</f>
        <v>25</v>
      </c>
      <c r="D53" s="196" t="str">
        <f t="shared" si="0"/>
        <v>Other Rental Product</v>
      </c>
      <c r="E53" s="99"/>
      <c r="G53" s="100" t="s">
        <v>19</v>
      </c>
      <c r="H53" s="137" t="s">
        <v>20</v>
      </c>
      <c r="I53" s="197" t="str">
        <f t="shared" si="1"/>
        <v/>
      </c>
      <c r="J53" s="94"/>
      <c r="K53" s="94"/>
      <c r="L53" s="95"/>
      <c r="M53" s="119"/>
      <c r="N53" s="233"/>
      <c r="O53" s="84"/>
    </row>
    <row r="54" spans="1:15" outlineLevel="2" x14ac:dyDescent="0.3">
      <c r="C54" s="98"/>
      <c r="D54" s="84"/>
      <c r="E54" s="84"/>
      <c r="F54" s="84"/>
      <c r="G54" s="84"/>
      <c r="H54" s="84"/>
      <c r="I54" s="84"/>
      <c r="J54" s="84"/>
      <c r="K54" s="84"/>
      <c r="L54" s="84"/>
      <c r="M54" s="84"/>
      <c r="N54" s="84"/>
      <c r="O54" s="84"/>
    </row>
    <row r="55" spans="1:15" outlineLevel="1" x14ac:dyDescent="0.3">
      <c r="A55"/>
      <c r="B55"/>
      <c r="C55"/>
      <c r="D55"/>
      <c r="E55"/>
      <c r="F55"/>
      <c r="G55"/>
      <c r="H55"/>
      <c r="I55"/>
      <c r="J55"/>
      <c r="K55"/>
      <c r="L55"/>
      <c r="M55"/>
      <c r="N55"/>
      <c r="O55" s="84"/>
    </row>
    <row r="56" spans="1:15" outlineLevel="1" x14ac:dyDescent="0.3">
      <c r="C56" s="104" t="s">
        <v>21</v>
      </c>
      <c r="D56" s="104"/>
      <c r="E56" s="104"/>
      <c r="F56" s="105"/>
      <c r="G56" s="92"/>
      <c r="H56" s="92"/>
      <c r="I56" s="117" t="s">
        <v>22</v>
      </c>
      <c r="J56" s="117" t="s">
        <v>23</v>
      </c>
      <c r="K56" s="93"/>
      <c r="L56" s="93"/>
      <c r="M56" s="120"/>
      <c r="N56" s="104" t="s">
        <v>245</v>
      </c>
      <c r="O56" s="84"/>
    </row>
    <row r="57" spans="1:15" outlineLevel="2" x14ac:dyDescent="0.3">
      <c r="A57"/>
      <c r="B57"/>
      <c r="C57"/>
      <c r="D57"/>
      <c r="E57"/>
      <c r="F57"/>
      <c r="G57"/>
      <c r="H57"/>
      <c r="I57"/>
      <c r="J57" s="1"/>
      <c r="K57" s="1"/>
      <c r="L57" s="1"/>
      <c r="M57" s="1"/>
      <c r="N57" s="1"/>
      <c r="O57" s="84"/>
    </row>
    <row r="58" spans="1:15" ht="15" customHeight="1" outlineLevel="2" x14ac:dyDescent="0.3">
      <c r="C58" s="195">
        <f>COUNTA(D$26:D58)</f>
        <v>26</v>
      </c>
      <c r="D58" s="198" t="str">
        <f t="shared" ref="D58:D63" si="2">H34</f>
        <v>[Spare]</v>
      </c>
      <c r="E58" s="106"/>
      <c r="G58" s="100" t="s">
        <v>253</v>
      </c>
      <c r="H58" s="136">
        <v>0</v>
      </c>
      <c r="I58" s="167">
        <f t="shared" ref="I58:I77" si="3">H58*H84</f>
        <v>0</v>
      </c>
      <c r="J58" s="167">
        <f t="shared" ref="J58:J77" si="4">H58*J84</f>
        <v>0</v>
      </c>
      <c r="K58" s="102"/>
      <c r="L58" s="103"/>
      <c r="M58" s="119"/>
      <c r="N58" s="233" t="s">
        <v>309</v>
      </c>
      <c r="O58" s="84"/>
    </row>
    <row r="59" spans="1:15" outlineLevel="2" x14ac:dyDescent="0.3">
      <c r="C59" s="195">
        <f>COUNTA(D$26:D59)</f>
        <v>27</v>
      </c>
      <c r="D59" s="198" t="str">
        <f t="shared" si="2"/>
        <v>[Spare]</v>
      </c>
      <c r="E59" s="106"/>
      <c r="G59" s="100" t="s">
        <v>253</v>
      </c>
      <c r="H59" s="136">
        <v>0</v>
      </c>
      <c r="I59" s="167">
        <f t="shared" si="3"/>
        <v>0</v>
      </c>
      <c r="J59" s="167">
        <f t="shared" si="4"/>
        <v>0</v>
      </c>
      <c r="K59" s="102"/>
      <c r="L59" s="103"/>
      <c r="M59" s="119"/>
      <c r="N59" s="233"/>
      <c r="O59" s="84"/>
    </row>
    <row r="60" spans="1:15" outlineLevel="2" x14ac:dyDescent="0.3">
      <c r="C60" s="195">
        <f>COUNTA(D$26:D60)</f>
        <v>28</v>
      </c>
      <c r="D60" s="198" t="str">
        <f t="shared" si="2"/>
        <v>[Spare]</v>
      </c>
      <c r="E60" s="106"/>
      <c r="G60" s="100" t="s">
        <v>253</v>
      </c>
      <c r="H60" s="136">
        <v>0</v>
      </c>
      <c r="I60" s="167">
        <f t="shared" si="3"/>
        <v>0</v>
      </c>
      <c r="J60" s="167">
        <f t="shared" si="4"/>
        <v>0</v>
      </c>
      <c r="K60" s="102"/>
      <c r="L60" s="103"/>
      <c r="M60" s="119"/>
      <c r="N60" s="119"/>
      <c r="O60" s="84"/>
    </row>
    <row r="61" spans="1:15" outlineLevel="2" x14ac:dyDescent="0.3">
      <c r="C61" s="195">
        <f>COUNTA(D$26:D61)</f>
        <v>29</v>
      </c>
      <c r="D61" s="198" t="str">
        <f t="shared" si="2"/>
        <v>[Spare]</v>
      </c>
      <c r="E61" s="106"/>
      <c r="G61" s="100" t="s">
        <v>253</v>
      </c>
      <c r="H61" s="136">
        <v>0</v>
      </c>
      <c r="I61" s="167">
        <f t="shared" si="3"/>
        <v>0</v>
      </c>
      <c r="J61" s="167">
        <f t="shared" si="4"/>
        <v>0</v>
      </c>
      <c r="K61" s="102"/>
      <c r="L61" s="103"/>
      <c r="M61" s="119"/>
      <c r="N61" s="119"/>
      <c r="O61" s="84"/>
    </row>
    <row r="62" spans="1:15" outlineLevel="2" x14ac:dyDescent="0.3">
      <c r="C62" s="195">
        <f>COUNTA(D$26:D62)</f>
        <v>30</v>
      </c>
      <c r="D62" s="198" t="str">
        <f t="shared" si="2"/>
        <v>[Spare]</v>
      </c>
      <c r="E62" s="106"/>
      <c r="G62" s="100" t="s">
        <v>253</v>
      </c>
      <c r="H62" s="136">
        <v>0</v>
      </c>
      <c r="I62" s="167">
        <f t="shared" si="3"/>
        <v>0</v>
      </c>
      <c r="J62" s="167">
        <f t="shared" si="4"/>
        <v>0</v>
      </c>
      <c r="K62" s="102"/>
      <c r="L62" s="103"/>
      <c r="M62" s="119"/>
      <c r="N62" s="119"/>
      <c r="O62" s="84"/>
    </row>
    <row r="63" spans="1:15" outlineLevel="2" x14ac:dyDescent="0.3">
      <c r="C63" s="195">
        <f>COUNTA(D$26:D63)</f>
        <v>31</v>
      </c>
      <c r="D63" s="198" t="str">
        <f t="shared" si="2"/>
        <v>[Spare]</v>
      </c>
      <c r="E63" s="106"/>
      <c r="G63" s="100" t="s">
        <v>253</v>
      </c>
      <c r="H63" s="136">
        <v>0</v>
      </c>
      <c r="I63" s="167">
        <f t="shared" si="3"/>
        <v>0</v>
      </c>
      <c r="J63" s="167">
        <f t="shared" si="4"/>
        <v>0</v>
      </c>
      <c r="K63" s="102"/>
      <c r="L63" s="103"/>
      <c r="M63" s="119"/>
      <c r="N63" s="119"/>
      <c r="O63" s="84"/>
    </row>
    <row r="64" spans="1:15" outlineLevel="2" x14ac:dyDescent="0.3">
      <c r="C64" s="195">
        <f>COUNTA(D$26:D64)</f>
        <v>32</v>
      </c>
      <c r="D64" s="198" t="str">
        <f t="shared" ref="D64:D77" si="5">H40</f>
        <v>[Spare]</v>
      </c>
      <c r="E64" s="106"/>
      <c r="G64" s="100" t="s">
        <v>253</v>
      </c>
      <c r="H64" s="136">
        <v>0</v>
      </c>
      <c r="I64" s="167">
        <f t="shared" si="3"/>
        <v>0</v>
      </c>
      <c r="J64" s="167">
        <f t="shared" si="4"/>
        <v>0</v>
      </c>
      <c r="K64" s="102"/>
      <c r="L64" s="103"/>
      <c r="M64" s="119"/>
      <c r="N64" s="119"/>
      <c r="O64" s="84"/>
    </row>
    <row r="65" spans="1:15" outlineLevel="2" x14ac:dyDescent="0.3">
      <c r="C65" s="195">
        <f>COUNTA(D$26:D65)</f>
        <v>33</v>
      </c>
      <c r="D65" s="198" t="str">
        <f t="shared" si="5"/>
        <v>[Spare]</v>
      </c>
      <c r="E65" s="106"/>
      <c r="G65" s="100" t="s">
        <v>253</v>
      </c>
      <c r="H65" s="136">
        <v>0</v>
      </c>
      <c r="I65" s="167">
        <f t="shared" si="3"/>
        <v>0</v>
      </c>
      <c r="J65" s="167">
        <f t="shared" si="4"/>
        <v>0</v>
      </c>
      <c r="K65" s="102"/>
      <c r="L65" s="103"/>
      <c r="M65" s="119"/>
      <c r="N65" s="119"/>
      <c r="O65" s="84"/>
    </row>
    <row r="66" spans="1:15" outlineLevel="2" x14ac:dyDescent="0.3">
      <c r="C66" s="195">
        <f>COUNTA(D$26:D66)</f>
        <v>34</v>
      </c>
      <c r="D66" s="198" t="str">
        <f t="shared" si="5"/>
        <v>[Spare]</v>
      </c>
      <c r="E66" s="106"/>
      <c r="G66" s="100" t="s">
        <v>253</v>
      </c>
      <c r="H66" s="136">
        <v>0</v>
      </c>
      <c r="I66" s="167">
        <f t="shared" si="3"/>
        <v>0</v>
      </c>
      <c r="J66" s="167">
        <f t="shared" si="4"/>
        <v>0</v>
      </c>
      <c r="K66" s="102"/>
      <c r="L66" s="103"/>
      <c r="M66" s="119"/>
      <c r="N66" s="119"/>
      <c r="O66" s="84"/>
    </row>
    <row r="67" spans="1:15" outlineLevel="2" x14ac:dyDescent="0.3">
      <c r="C67" s="195">
        <f>COUNTA(D$26:D67)</f>
        <v>35</v>
      </c>
      <c r="D67" s="198" t="str">
        <f t="shared" si="5"/>
        <v>[Spare]</v>
      </c>
      <c r="E67" s="106"/>
      <c r="G67" s="100" t="s">
        <v>253</v>
      </c>
      <c r="H67" s="136">
        <v>0</v>
      </c>
      <c r="I67" s="167">
        <f t="shared" si="3"/>
        <v>0</v>
      </c>
      <c r="J67" s="167">
        <f t="shared" si="4"/>
        <v>0</v>
      </c>
      <c r="K67" s="102"/>
      <c r="L67" s="103"/>
      <c r="M67" s="119"/>
      <c r="N67" s="119"/>
      <c r="O67" s="84"/>
    </row>
    <row r="68" spans="1:15" outlineLevel="2" x14ac:dyDescent="0.3">
      <c r="C68" s="195">
        <f>COUNTA(D$26:D68)</f>
        <v>36</v>
      </c>
      <c r="D68" s="198" t="str">
        <f t="shared" si="5"/>
        <v>[Spare]</v>
      </c>
      <c r="E68" s="106"/>
      <c r="G68" s="100" t="s">
        <v>253</v>
      </c>
      <c r="H68" s="136">
        <v>0</v>
      </c>
      <c r="I68" s="167">
        <f t="shared" si="3"/>
        <v>0</v>
      </c>
      <c r="J68" s="167">
        <f t="shared" si="4"/>
        <v>0</v>
      </c>
      <c r="K68" s="102"/>
      <c r="L68" s="103"/>
      <c r="M68" s="119"/>
      <c r="N68" s="119"/>
      <c r="O68" s="84"/>
    </row>
    <row r="69" spans="1:15" outlineLevel="2" x14ac:dyDescent="0.3">
      <c r="C69" s="195">
        <f>COUNTA(D$26:D69)</f>
        <v>37</v>
      </c>
      <c r="D69" s="198" t="str">
        <f t="shared" si="5"/>
        <v>[Spare]</v>
      </c>
      <c r="E69" s="106"/>
      <c r="G69" s="100" t="s">
        <v>253</v>
      </c>
      <c r="H69" s="136">
        <v>0</v>
      </c>
      <c r="I69" s="167">
        <f t="shared" si="3"/>
        <v>0</v>
      </c>
      <c r="J69" s="167">
        <f t="shared" si="4"/>
        <v>0</v>
      </c>
      <c r="K69" s="102"/>
      <c r="L69" s="103"/>
      <c r="M69" s="119"/>
      <c r="N69" s="119"/>
      <c r="O69" s="84"/>
    </row>
    <row r="70" spans="1:15" outlineLevel="2" x14ac:dyDescent="0.3">
      <c r="C70" s="195">
        <f>COUNTA(D$26:D70)</f>
        <v>38</v>
      </c>
      <c r="D70" s="198" t="str">
        <f t="shared" si="5"/>
        <v>[Spare]</v>
      </c>
      <c r="E70" s="106"/>
      <c r="G70" s="100" t="s">
        <v>253</v>
      </c>
      <c r="H70" s="136">
        <v>0</v>
      </c>
      <c r="I70" s="167">
        <f t="shared" si="3"/>
        <v>0</v>
      </c>
      <c r="J70" s="167">
        <f t="shared" si="4"/>
        <v>0</v>
      </c>
      <c r="K70" s="102"/>
      <c r="L70" s="103"/>
      <c r="M70" s="119"/>
      <c r="N70" s="119"/>
      <c r="O70" s="84"/>
    </row>
    <row r="71" spans="1:15" outlineLevel="2" x14ac:dyDescent="0.3">
      <c r="C71" s="195">
        <f>COUNTA(D$26:D71)</f>
        <v>39</v>
      </c>
      <c r="D71" s="198" t="str">
        <f t="shared" si="5"/>
        <v>[Spare]</v>
      </c>
      <c r="E71" s="106"/>
      <c r="G71" s="100" t="s">
        <v>253</v>
      </c>
      <c r="H71" s="136">
        <v>0</v>
      </c>
      <c r="I71" s="167">
        <f t="shared" si="3"/>
        <v>0</v>
      </c>
      <c r="J71" s="167">
        <f t="shared" si="4"/>
        <v>0</v>
      </c>
      <c r="K71" s="102"/>
      <c r="L71" s="103"/>
      <c r="M71" s="119"/>
      <c r="N71" s="119"/>
      <c r="O71" s="84"/>
    </row>
    <row r="72" spans="1:15" outlineLevel="2" x14ac:dyDescent="0.3">
      <c r="C72" s="195">
        <f>COUNTA(D$26:D72)</f>
        <v>40</v>
      </c>
      <c r="D72" s="198" t="str">
        <f t="shared" si="5"/>
        <v>[Spare]</v>
      </c>
      <c r="E72" s="106"/>
      <c r="G72" s="100" t="s">
        <v>253</v>
      </c>
      <c r="H72" s="136">
        <v>0</v>
      </c>
      <c r="I72" s="167">
        <f t="shared" si="3"/>
        <v>0</v>
      </c>
      <c r="J72" s="167">
        <f t="shared" si="4"/>
        <v>0</v>
      </c>
      <c r="K72" s="102"/>
      <c r="L72" s="103"/>
      <c r="M72" s="119"/>
      <c r="N72" s="119"/>
      <c r="O72" s="84"/>
    </row>
    <row r="73" spans="1:15" outlineLevel="2" x14ac:dyDescent="0.3">
      <c r="C73" s="195">
        <f>COUNTA(D$26:D73)</f>
        <v>41</v>
      </c>
      <c r="D73" s="198" t="str">
        <f t="shared" si="5"/>
        <v>[Spare]</v>
      </c>
      <c r="E73" s="106"/>
      <c r="G73" s="100" t="s">
        <v>253</v>
      </c>
      <c r="H73" s="136">
        <v>0</v>
      </c>
      <c r="I73" s="167">
        <f t="shared" si="3"/>
        <v>0</v>
      </c>
      <c r="J73" s="167">
        <f t="shared" si="4"/>
        <v>0</v>
      </c>
      <c r="K73" s="102"/>
      <c r="L73" s="103"/>
      <c r="M73" s="119"/>
      <c r="N73" s="119"/>
      <c r="O73" s="84"/>
    </row>
    <row r="74" spans="1:15" outlineLevel="2" x14ac:dyDescent="0.3">
      <c r="C74" s="195">
        <f>COUNTA(D$26:D74)</f>
        <v>42</v>
      </c>
      <c r="D74" s="198" t="str">
        <f t="shared" si="5"/>
        <v>[Spare]</v>
      </c>
      <c r="E74" s="106"/>
      <c r="G74" s="100" t="s">
        <v>253</v>
      </c>
      <c r="H74" s="136">
        <v>0</v>
      </c>
      <c r="I74" s="167">
        <f t="shared" si="3"/>
        <v>0</v>
      </c>
      <c r="J74" s="167">
        <f t="shared" si="4"/>
        <v>0</v>
      </c>
      <c r="K74" s="102"/>
      <c r="L74" s="103"/>
      <c r="M74" s="119"/>
      <c r="N74" s="119"/>
      <c r="O74" s="84"/>
    </row>
    <row r="75" spans="1:15" outlineLevel="2" x14ac:dyDescent="0.3">
      <c r="C75" s="195">
        <f>COUNTA(D$26:D75)</f>
        <v>43</v>
      </c>
      <c r="D75" s="198" t="str">
        <f t="shared" si="5"/>
        <v>[Spare]</v>
      </c>
      <c r="E75" s="106"/>
      <c r="G75" s="100" t="s">
        <v>253</v>
      </c>
      <c r="H75" s="136">
        <v>0</v>
      </c>
      <c r="I75" s="167">
        <f t="shared" si="3"/>
        <v>0</v>
      </c>
      <c r="J75" s="167">
        <f t="shared" si="4"/>
        <v>0</v>
      </c>
      <c r="K75" s="102"/>
      <c r="L75" s="103"/>
      <c r="M75" s="119"/>
      <c r="N75" s="119"/>
      <c r="O75" s="84"/>
    </row>
    <row r="76" spans="1:15" outlineLevel="2" x14ac:dyDescent="0.3">
      <c r="C76" s="195">
        <f>COUNTA(D$26:D76)</f>
        <v>44</v>
      </c>
      <c r="D76" s="198" t="str">
        <f t="shared" si="5"/>
        <v>[Spare]</v>
      </c>
      <c r="E76" s="106"/>
      <c r="G76" s="100" t="s">
        <v>253</v>
      </c>
      <c r="H76" s="136">
        <v>0</v>
      </c>
      <c r="I76" s="167">
        <f t="shared" si="3"/>
        <v>0</v>
      </c>
      <c r="J76" s="167">
        <f t="shared" si="4"/>
        <v>0</v>
      </c>
      <c r="K76" s="102"/>
      <c r="L76" s="103"/>
      <c r="M76" s="119"/>
      <c r="N76" s="119"/>
      <c r="O76" s="84"/>
    </row>
    <row r="77" spans="1:15" outlineLevel="2" x14ac:dyDescent="0.3">
      <c r="C77" s="195">
        <f>COUNTA(D$26:D77)</f>
        <v>45</v>
      </c>
      <c r="D77" s="198" t="str">
        <f t="shared" si="5"/>
        <v>[Spare]</v>
      </c>
      <c r="E77" s="106"/>
      <c r="G77" s="100" t="s">
        <v>253</v>
      </c>
      <c r="H77" s="136">
        <v>0</v>
      </c>
      <c r="I77" s="167">
        <f t="shared" si="3"/>
        <v>0</v>
      </c>
      <c r="J77" s="167">
        <f t="shared" si="4"/>
        <v>0</v>
      </c>
      <c r="K77" s="102"/>
      <c r="L77" s="103"/>
      <c r="M77" s="119"/>
      <c r="N77" s="119"/>
      <c r="O77" s="84"/>
    </row>
    <row r="78" spans="1:15" ht="15.75" outlineLevel="2" thickBot="1" x14ac:dyDescent="0.35">
      <c r="C78" s="98"/>
      <c r="D78" s="84"/>
      <c r="E78" s="84"/>
      <c r="F78" s="84"/>
      <c r="G78" s="84"/>
      <c r="H78" s="84"/>
      <c r="I78" s="84"/>
      <c r="J78" s="84"/>
      <c r="K78" s="84"/>
      <c r="L78" s="84"/>
      <c r="M78" s="84"/>
      <c r="N78" s="84"/>
      <c r="O78" s="84"/>
    </row>
    <row r="79" spans="1:15" ht="15.75" outlineLevel="2" thickBot="1" x14ac:dyDescent="0.35">
      <c r="D79" s="2" t="s">
        <v>25</v>
      </c>
      <c r="E79"/>
      <c r="F79"/>
      <c r="G79"/>
      <c r="H79" s="199">
        <f>SUM(H58:H78)</f>
        <v>0</v>
      </c>
      <c r="I79" s="200">
        <f t="shared" ref="I79:J79" si="6">SUM(I58:I78)</f>
        <v>0</v>
      </c>
      <c r="J79" s="200">
        <f t="shared" si="6"/>
        <v>0</v>
      </c>
      <c r="K79"/>
      <c r="L79"/>
      <c r="M79"/>
      <c r="N79"/>
      <c r="O79" s="84"/>
    </row>
    <row r="80" spans="1:15" ht="15" customHeight="1" outlineLevel="1" thickBot="1" x14ac:dyDescent="0.35">
      <c r="A80"/>
      <c r="B80"/>
      <c r="C80"/>
      <c r="D80" s="198" t="s">
        <v>295</v>
      </c>
      <c r="E80"/>
      <c r="F80"/>
      <c r="G80"/>
      <c r="H80" s="216" t="str">
        <f>IFERROR(SUMIFS($H$58:$H$77,$D$58:$D$77,"*Affordable*")/(SUMIFS($H$58:$H$77,$D$58:$D$77,"*Affordable*")+SUMIFS($H$58:$H$77,$D$58:$D$77,"*Market*")),"")</f>
        <v/>
      </c>
      <c r="I80"/>
      <c r="J80" s="1"/>
      <c r="K80"/>
      <c r="L80"/>
      <c r="M80"/>
      <c r="N80" s="234" t="s">
        <v>320</v>
      </c>
      <c r="O80" s="84"/>
    </row>
    <row r="81" spans="1:15" ht="33.75" customHeight="1" outlineLevel="1" x14ac:dyDescent="0.3">
      <c r="A81"/>
      <c r="B81"/>
      <c r="C81"/>
      <c r="D81"/>
      <c r="E81"/>
      <c r="F81"/>
      <c r="G81"/>
      <c r="H81"/>
      <c r="I81"/>
      <c r="J81" s="1"/>
      <c r="K81"/>
      <c r="L81"/>
      <c r="M81"/>
      <c r="N81" s="235"/>
      <c r="O81" s="84"/>
    </row>
    <row r="82" spans="1:15" outlineLevel="1" x14ac:dyDescent="0.3">
      <c r="C82" s="104" t="s">
        <v>26</v>
      </c>
      <c r="D82" s="104"/>
      <c r="E82" s="104"/>
      <c r="F82" s="105"/>
      <c r="G82" s="92"/>
      <c r="H82" s="117" t="s">
        <v>26</v>
      </c>
      <c r="I82" s="117" t="s">
        <v>27</v>
      </c>
      <c r="J82" s="117" t="s">
        <v>28</v>
      </c>
      <c r="K82" s="93"/>
      <c r="L82" s="93"/>
      <c r="M82" s="120"/>
      <c r="N82" s="104" t="s">
        <v>245</v>
      </c>
      <c r="O82" s="84"/>
    </row>
    <row r="83" spans="1:15" outlineLevel="2" x14ac:dyDescent="0.3">
      <c r="A83"/>
      <c r="B83"/>
      <c r="C83"/>
      <c r="D83"/>
      <c r="E83"/>
      <c r="F83"/>
      <c r="G83"/>
      <c r="H83"/>
      <c r="I83"/>
      <c r="J83" s="1"/>
      <c r="K83" s="1"/>
      <c r="L83" s="1"/>
      <c r="M83" s="1"/>
      <c r="N83" s="1"/>
      <c r="O83" s="84"/>
    </row>
    <row r="84" spans="1:15" ht="15" customHeight="1" outlineLevel="2" x14ac:dyDescent="0.3">
      <c r="C84" s="195">
        <f>COUNTA(D$26:D84)</f>
        <v>48</v>
      </c>
      <c r="D84" s="198" t="str">
        <f t="shared" ref="D84:D89" si="7">H34</f>
        <v>[Spare]</v>
      </c>
      <c r="E84" s="106"/>
      <c r="G84" s="100" t="s">
        <v>29</v>
      </c>
      <c r="H84" s="215">
        <v>0</v>
      </c>
      <c r="I84" s="167">
        <f t="shared" ref="I84:I89" si="8">H84</f>
        <v>0</v>
      </c>
      <c r="J84" s="215">
        <v>0</v>
      </c>
      <c r="K84" s="102"/>
      <c r="L84" s="103"/>
      <c r="M84" s="119"/>
      <c r="N84" s="233" t="s">
        <v>311</v>
      </c>
      <c r="O84" s="84"/>
    </row>
    <row r="85" spans="1:15" outlineLevel="2" x14ac:dyDescent="0.3">
      <c r="C85" s="195">
        <f>COUNTA(D$26:D85)</f>
        <v>49</v>
      </c>
      <c r="D85" s="198" t="str">
        <f t="shared" si="7"/>
        <v>[Spare]</v>
      </c>
      <c r="E85" s="106"/>
      <c r="G85" s="100" t="s">
        <v>29</v>
      </c>
      <c r="H85" s="215">
        <v>0</v>
      </c>
      <c r="I85" s="167">
        <f t="shared" si="8"/>
        <v>0</v>
      </c>
      <c r="J85" s="215">
        <v>0</v>
      </c>
      <c r="K85" s="102"/>
      <c r="L85" s="103"/>
      <c r="M85" s="119"/>
      <c r="N85" s="237"/>
      <c r="O85" s="84"/>
    </row>
    <row r="86" spans="1:15" outlineLevel="2" x14ac:dyDescent="0.3">
      <c r="C86" s="195">
        <f>COUNTA(D$26:D86)</f>
        <v>50</v>
      </c>
      <c r="D86" s="198" t="str">
        <f t="shared" si="7"/>
        <v>[Spare]</v>
      </c>
      <c r="E86" s="106"/>
      <c r="G86" s="100" t="s">
        <v>29</v>
      </c>
      <c r="H86" s="215">
        <v>0</v>
      </c>
      <c r="I86" s="167">
        <f t="shared" si="8"/>
        <v>0</v>
      </c>
      <c r="J86" s="215">
        <v>0</v>
      </c>
      <c r="K86" s="102"/>
      <c r="L86" s="103"/>
      <c r="M86" s="119"/>
      <c r="N86" s="119"/>
      <c r="O86" s="84"/>
    </row>
    <row r="87" spans="1:15" outlineLevel="2" x14ac:dyDescent="0.3">
      <c r="C87" s="195">
        <f>COUNTA(D$26:D87)</f>
        <v>51</v>
      </c>
      <c r="D87" s="198" t="str">
        <f t="shared" si="7"/>
        <v>[Spare]</v>
      </c>
      <c r="E87" s="106"/>
      <c r="G87" s="100" t="s">
        <v>29</v>
      </c>
      <c r="H87" s="215">
        <v>0</v>
      </c>
      <c r="I87" s="167">
        <f t="shared" si="8"/>
        <v>0</v>
      </c>
      <c r="J87" s="215">
        <v>0</v>
      </c>
      <c r="K87" s="102"/>
      <c r="L87" s="103"/>
      <c r="M87" s="119"/>
      <c r="N87" s="119"/>
      <c r="O87" s="84"/>
    </row>
    <row r="88" spans="1:15" outlineLevel="2" x14ac:dyDescent="0.3">
      <c r="C88" s="195">
        <f>COUNTA(D$26:D88)</f>
        <v>52</v>
      </c>
      <c r="D88" s="198" t="str">
        <f t="shared" si="7"/>
        <v>[Spare]</v>
      </c>
      <c r="E88" s="106"/>
      <c r="G88" s="100" t="s">
        <v>29</v>
      </c>
      <c r="H88" s="215">
        <v>0</v>
      </c>
      <c r="I88" s="167">
        <f t="shared" si="8"/>
        <v>0</v>
      </c>
      <c r="J88" s="215">
        <v>0</v>
      </c>
      <c r="K88" s="102"/>
      <c r="L88" s="103"/>
      <c r="M88" s="119"/>
      <c r="N88" s="119"/>
      <c r="O88" s="84"/>
    </row>
    <row r="89" spans="1:15" outlineLevel="2" x14ac:dyDescent="0.3">
      <c r="C89" s="195">
        <f>COUNTA(D$26:D89)</f>
        <v>53</v>
      </c>
      <c r="D89" s="198" t="str">
        <f t="shared" si="7"/>
        <v>[Spare]</v>
      </c>
      <c r="E89" s="106"/>
      <c r="G89" s="100" t="s">
        <v>29</v>
      </c>
      <c r="H89" s="215">
        <v>0</v>
      </c>
      <c r="I89" s="167">
        <f t="shared" si="8"/>
        <v>0</v>
      </c>
      <c r="J89" s="215">
        <v>0</v>
      </c>
      <c r="K89" s="102"/>
      <c r="L89" s="103"/>
      <c r="M89" s="119"/>
      <c r="N89" s="119"/>
      <c r="O89" s="84"/>
    </row>
    <row r="90" spans="1:15" outlineLevel="2" x14ac:dyDescent="0.3">
      <c r="C90" s="195">
        <f>COUNTA(D$26:D90)</f>
        <v>54</v>
      </c>
      <c r="D90" s="198" t="str">
        <f t="shared" ref="D90:D99" si="9">H40</f>
        <v>[Spare]</v>
      </c>
      <c r="E90" s="106"/>
      <c r="G90" s="100" t="s">
        <v>29</v>
      </c>
      <c r="H90" s="215">
        <v>0</v>
      </c>
      <c r="I90" s="167">
        <f t="shared" ref="I90:I103" si="10">H90</f>
        <v>0</v>
      </c>
      <c r="J90" s="215">
        <v>0</v>
      </c>
      <c r="K90" s="102"/>
      <c r="L90" s="103"/>
      <c r="M90" s="119"/>
      <c r="N90" s="119"/>
      <c r="O90" s="84"/>
    </row>
    <row r="91" spans="1:15" outlineLevel="2" x14ac:dyDescent="0.3">
      <c r="C91" s="195">
        <f>COUNTA(D$26:D91)</f>
        <v>55</v>
      </c>
      <c r="D91" s="198" t="str">
        <f t="shared" si="9"/>
        <v>[Spare]</v>
      </c>
      <c r="E91" s="106"/>
      <c r="G91" s="100" t="s">
        <v>29</v>
      </c>
      <c r="H91" s="215">
        <v>0</v>
      </c>
      <c r="I91" s="167">
        <f t="shared" si="10"/>
        <v>0</v>
      </c>
      <c r="J91" s="215">
        <v>0</v>
      </c>
      <c r="K91" s="102"/>
      <c r="L91" s="103"/>
      <c r="M91" s="119"/>
      <c r="N91" s="119"/>
      <c r="O91" s="84"/>
    </row>
    <row r="92" spans="1:15" outlineLevel="2" x14ac:dyDescent="0.3">
      <c r="C92" s="195">
        <f>COUNTA(D$26:D92)</f>
        <v>56</v>
      </c>
      <c r="D92" s="198" t="str">
        <f t="shared" si="9"/>
        <v>[Spare]</v>
      </c>
      <c r="E92" s="106"/>
      <c r="G92" s="100" t="s">
        <v>29</v>
      </c>
      <c r="H92" s="215">
        <v>0</v>
      </c>
      <c r="I92" s="167">
        <f t="shared" si="10"/>
        <v>0</v>
      </c>
      <c r="J92" s="215">
        <v>0</v>
      </c>
      <c r="K92" s="102"/>
      <c r="L92" s="103"/>
      <c r="M92" s="119"/>
      <c r="N92" s="119"/>
      <c r="O92" s="84"/>
    </row>
    <row r="93" spans="1:15" outlineLevel="2" x14ac:dyDescent="0.3">
      <c r="C93" s="195">
        <f>COUNTA(D$26:D93)</f>
        <v>57</v>
      </c>
      <c r="D93" s="198" t="str">
        <f t="shared" si="9"/>
        <v>[Spare]</v>
      </c>
      <c r="E93" s="106"/>
      <c r="G93" s="100" t="s">
        <v>29</v>
      </c>
      <c r="H93" s="215">
        <v>0</v>
      </c>
      <c r="I93" s="167">
        <f t="shared" si="10"/>
        <v>0</v>
      </c>
      <c r="J93" s="215">
        <v>0</v>
      </c>
      <c r="K93" s="102"/>
      <c r="L93" s="103"/>
      <c r="M93" s="119"/>
      <c r="N93" s="119"/>
      <c r="O93" s="84"/>
    </row>
    <row r="94" spans="1:15" outlineLevel="2" x14ac:dyDescent="0.3">
      <c r="C94" s="195">
        <f>COUNTA(D$26:D94)</f>
        <v>58</v>
      </c>
      <c r="D94" s="198" t="str">
        <f t="shared" si="9"/>
        <v>[Spare]</v>
      </c>
      <c r="E94" s="106"/>
      <c r="G94" s="100" t="s">
        <v>29</v>
      </c>
      <c r="H94" s="215">
        <v>0</v>
      </c>
      <c r="I94" s="167">
        <f t="shared" si="10"/>
        <v>0</v>
      </c>
      <c r="J94" s="215">
        <v>0</v>
      </c>
      <c r="K94" s="102"/>
      <c r="L94" s="103"/>
      <c r="M94" s="119"/>
      <c r="N94" s="119"/>
      <c r="O94" s="84"/>
    </row>
    <row r="95" spans="1:15" outlineLevel="2" x14ac:dyDescent="0.3">
      <c r="C95" s="195">
        <f>COUNTA(D$26:D95)</f>
        <v>59</v>
      </c>
      <c r="D95" s="198" t="str">
        <f t="shared" si="9"/>
        <v>[Spare]</v>
      </c>
      <c r="E95" s="106"/>
      <c r="G95" s="100" t="s">
        <v>29</v>
      </c>
      <c r="H95" s="215">
        <v>0</v>
      </c>
      <c r="I95" s="167">
        <f t="shared" si="10"/>
        <v>0</v>
      </c>
      <c r="J95" s="215">
        <v>0</v>
      </c>
      <c r="K95" s="102"/>
      <c r="L95" s="103"/>
      <c r="M95" s="119"/>
      <c r="N95" s="119"/>
      <c r="O95" s="84"/>
    </row>
    <row r="96" spans="1:15" outlineLevel="2" x14ac:dyDescent="0.3">
      <c r="C96" s="195">
        <f>COUNTA(D$26:D96)</f>
        <v>60</v>
      </c>
      <c r="D96" s="198" t="str">
        <f t="shared" si="9"/>
        <v>[Spare]</v>
      </c>
      <c r="E96" s="106"/>
      <c r="G96" s="100" t="s">
        <v>29</v>
      </c>
      <c r="H96" s="215">
        <v>0</v>
      </c>
      <c r="I96" s="167">
        <f t="shared" si="10"/>
        <v>0</v>
      </c>
      <c r="J96" s="215">
        <v>0</v>
      </c>
      <c r="K96" s="102"/>
      <c r="L96" s="103"/>
      <c r="M96" s="119"/>
      <c r="N96" s="119"/>
      <c r="O96" s="84"/>
    </row>
    <row r="97" spans="1:15" outlineLevel="2" x14ac:dyDescent="0.3">
      <c r="C97" s="195">
        <f>COUNTA(D$26:D97)</f>
        <v>61</v>
      </c>
      <c r="D97" s="198" t="str">
        <f t="shared" si="9"/>
        <v>[Spare]</v>
      </c>
      <c r="E97" s="106"/>
      <c r="G97" s="100" t="s">
        <v>29</v>
      </c>
      <c r="H97" s="215">
        <v>0</v>
      </c>
      <c r="I97" s="167">
        <f t="shared" si="10"/>
        <v>0</v>
      </c>
      <c r="J97" s="215">
        <v>0</v>
      </c>
      <c r="K97" s="102"/>
      <c r="L97" s="103"/>
      <c r="M97" s="119"/>
      <c r="N97" s="119"/>
      <c r="O97" s="84"/>
    </row>
    <row r="98" spans="1:15" outlineLevel="2" x14ac:dyDescent="0.3">
      <c r="C98" s="195">
        <f>COUNTA(D$26:D98)</f>
        <v>62</v>
      </c>
      <c r="D98" s="198" t="str">
        <f t="shared" si="9"/>
        <v>[Spare]</v>
      </c>
      <c r="E98" s="106"/>
      <c r="G98" s="100" t="s">
        <v>29</v>
      </c>
      <c r="H98" s="215">
        <v>0</v>
      </c>
      <c r="I98" s="167">
        <f t="shared" si="10"/>
        <v>0</v>
      </c>
      <c r="J98" s="215">
        <v>0</v>
      </c>
      <c r="K98" s="102"/>
      <c r="L98" s="103"/>
      <c r="M98" s="119"/>
      <c r="N98" s="119"/>
      <c r="O98" s="84"/>
    </row>
    <row r="99" spans="1:15" outlineLevel="2" x14ac:dyDescent="0.3">
      <c r="C99" s="195">
        <f>COUNTA(D$26:D99)</f>
        <v>63</v>
      </c>
      <c r="D99" s="198" t="str">
        <f t="shared" si="9"/>
        <v>[Spare]</v>
      </c>
      <c r="E99" s="106"/>
      <c r="G99" s="100" t="s">
        <v>29</v>
      </c>
      <c r="H99" s="215">
        <v>0</v>
      </c>
      <c r="I99" s="167">
        <f t="shared" si="10"/>
        <v>0</v>
      </c>
      <c r="J99" s="215">
        <v>0</v>
      </c>
      <c r="K99" s="102"/>
      <c r="L99" s="103"/>
      <c r="M99" s="119"/>
      <c r="N99" s="119"/>
      <c r="O99" s="84"/>
    </row>
    <row r="100" spans="1:15" outlineLevel="2" x14ac:dyDescent="0.3">
      <c r="C100" s="195">
        <f>COUNTA(D$26:D100)</f>
        <v>64</v>
      </c>
      <c r="D100" s="198" t="str">
        <f>H40</f>
        <v>[Spare]</v>
      </c>
      <c r="E100" s="106"/>
      <c r="G100" s="100" t="s">
        <v>29</v>
      </c>
      <c r="H100" s="215">
        <v>0</v>
      </c>
      <c r="I100" s="167">
        <f t="shared" si="10"/>
        <v>0</v>
      </c>
      <c r="J100" s="215">
        <v>0</v>
      </c>
      <c r="K100" s="102"/>
      <c r="L100" s="103"/>
      <c r="M100" s="119"/>
      <c r="N100" s="119"/>
      <c r="O100" s="84"/>
    </row>
    <row r="101" spans="1:15" outlineLevel="2" x14ac:dyDescent="0.3">
      <c r="C101" s="195">
        <f>COUNTA(D$26:D101)</f>
        <v>65</v>
      </c>
      <c r="D101" s="198" t="str">
        <f>H41</f>
        <v>[Spare]</v>
      </c>
      <c r="E101" s="106"/>
      <c r="G101" s="100" t="s">
        <v>29</v>
      </c>
      <c r="H101" s="215">
        <v>0</v>
      </c>
      <c r="I101" s="167">
        <f t="shared" si="10"/>
        <v>0</v>
      </c>
      <c r="J101" s="215">
        <v>0</v>
      </c>
      <c r="K101" s="102"/>
      <c r="L101" s="103"/>
      <c r="M101" s="119"/>
      <c r="N101" s="119"/>
      <c r="O101" s="84"/>
    </row>
    <row r="102" spans="1:15" outlineLevel="2" x14ac:dyDescent="0.3">
      <c r="C102" s="195">
        <f>COUNTA(D$26:D102)</f>
        <v>66</v>
      </c>
      <c r="D102" s="198" t="str">
        <f>H42</f>
        <v>[Spare]</v>
      </c>
      <c r="E102" s="106"/>
      <c r="G102" s="100" t="s">
        <v>29</v>
      </c>
      <c r="H102" s="215">
        <v>0</v>
      </c>
      <c r="I102" s="167">
        <f t="shared" si="10"/>
        <v>0</v>
      </c>
      <c r="J102" s="215">
        <v>0</v>
      </c>
      <c r="K102" s="102"/>
      <c r="L102" s="103"/>
      <c r="M102" s="119"/>
      <c r="N102" s="119"/>
      <c r="O102" s="84"/>
    </row>
    <row r="103" spans="1:15" outlineLevel="2" x14ac:dyDescent="0.3">
      <c r="C103" s="195">
        <f>COUNTA(D$26:D103)</f>
        <v>67</v>
      </c>
      <c r="D103" s="198" t="str">
        <f>H53</f>
        <v>[Spare]</v>
      </c>
      <c r="E103" s="106"/>
      <c r="G103" s="100" t="s">
        <v>29</v>
      </c>
      <c r="H103" s="215">
        <v>0</v>
      </c>
      <c r="I103" s="167">
        <f t="shared" si="10"/>
        <v>0</v>
      </c>
      <c r="J103" s="215">
        <v>0</v>
      </c>
      <c r="K103" s="102"/>
      <c r="L103" s="103"/>
      <c r="M103" s="119"/>
      <c r="N103" s="119"/>
      <c r="O103" s="84"/>
    </row>
    <row r="104" spans="1:15" ht="15.75" outlineLevel="2" thickBot="1" x14ac:dyDescent="0.35">
      <c r="C104" s="98"/>
      <c r="D104" s="84"/>
      <c r="E104" s="84"/>
      <c r="F104" s="84"/>
      <c r="G104" s="84"/>
      <c r="H104" s="84"/>
      <c r="I104" s="84"/>
      <c r="J104" s="84"/>
      <c r="K104" s="84"/>
      <c r="L104" s="84"/>
      <c r="M104" s="84"/>
      <c r="N104" s="84"/>
      <c r="O104" s="84"/>
    </row>
    <row r="105" spans="1:15" ht="15.75" outlineLevel="2" thickBot="1" x14ac:dyDescent="0.35">
      <c r="C105"/>
      <c r="D105" s="2" t="s">
        <v>310</v>
      </c>
      <c r="E105"/>
      <c r="F105"/>
      <c r="G105"/>
      <c r="H105"/>
      <c r="I105" s="200" t="str">
        <f>IFERROR(I79/H79,"")</f>
        <v/>
      </c>
      <c r="J105" s="200" t="str">
        <f>IFERROR(J79/H79,"")</f>
        <v/>
      </c>
      <c r="K105"/>
      <c r="L105"/>
      <c r="M105"/>
      <c r="N105"/>
      <c r="O105" s="84"/>
    </row>
    <row r="106" spans="1:15" outlineLevel="1" x14ac:dyDescent="0.3">
      <c r="A106"/>
      <c r="B106"/>
      <c r="C106"/>
      <c r="D106"/>
      <c r="E106"/>
      <c r="F106"/>
      <c r="G106"/>
      <c r="H106"/>
      <c r="I106"/>
      <c r="J106" s="1"/>
      <c r="K106" s="1"/>
      <c r="L106" s="1"/>
      <c r="M106" s="1"/>
      <c r="N106" s="1"/>
      <c r="O106" s="84"/>
    </row>
    <row r="107" spans="1:15" outlineLevel="1" x14ac:dyDescent="0.3">
      <c r="C107" s="104" t="s">
        <v>30</v>
      </c>
      <c r="D107" s="104"/>
      <c r="E107" s="104"/>
      <c r="F107" s="105"/>
      <c r="G107" s="92"/>
      <c r="H107" s="92"/>
      <c r="I107" s="93"/>
      <c r="J107" s="93"/>
      <c r="K107" s="93"/>
      <c r="L107" s="93"/>
      <c r="M107" s="120"/>
      <c r="N107" s="104" t="s">
        <v>245</v>
      </c>
      <c r="O107" s="84"/>
    </row>
    <row r="108" spans="1:15" outlineLevel="2" x14ac:dyDescent="0.3">
      <c r="A108"/>
      <c r="B108"/>
      <c r="C108"/>
      <c r="D108"/>
      <c r="E108"/>
      <c r="F108"/>
      <c r="G108"/>
      <c r="H108"/>
      <c r="I108"/>
      <c r="J108" s="1"/>
      <c r="K108" s="1"/>
      <c r="L108" s="1"/>
      <c r="M108" s="1"/>
      <c r="N108" s="1"/>
      <c r="O108" s="84"/>
    </row>
    <row r="109" spans="1:15" outlineLevel="2" x14ac:dyDescent="0.3">
      <c r="C109" s="195">
        <f>COUNTA(D$26:D109)</f>
        <v>69</v>
      </c>
      <c r="D109" s="106" t="s">
        <v>31</v>
      </c>
      <c r="E109" s="106"/>
      <c r="G109" s="100" t="s">
        <v>32</v>
      </c>
      <c r="H109" s="138"/>
      <c r="I109"/>
      <c r="J109"/>
      <c r="K109"/>
      <c r="L109"/>
      <c r="M109" s="119"/>
      <c r="N109" s="119" t="s">
        <v>33</v>
      </c>
      <c r="O109" s="84"/>
    </row>
    <row r="110" spans="1:15" outlineLevel="1" x14ac:dyDescent="0.3">
      <c r="A110"/>
      <c r="B110"/>
      <c r="C110"/>
      <c r="D110"/>
      <c r="E110"/>
      <c r="F110"/>
      <c r="G110"/>
      <c r="H110"/>
      <c r="I110"/>
      <c r="J110"/>
      <c r="K110"/>
      <c r="L110"/>
      <c r="M110"/>
      <c r="N110"/>
      <c r="O110" s="84"/>
    </row>
    <row r="111" spans="1:15" outlineLevel="1" x14ac:dyDescent="0.3">
      <c r="C111" s="104" t="s">
        <v>34</v>
      </c>
      <c r="D111" s="104"/>
      <c r="E111" s="104"/>
      <c r="F111" s="105"/>
      <c r="G111" s="92"/>
      <c r="H111" s="92"/>
      <c r="I111" s="117" t="s">
        <v>35</v>
      </c>
      <c r="J111" s="117" t="s">
        <v>36</v>
      </c>
      <c r="K111" s="93"/>
      <c r="L111" s="93"/>
      <c r="M111" s="120"/>
      <c r="N111" s="104" t="s">
        <v>245</v>
      </c>
      <c r="O111" s="84"/>
    </row>
    <row r="112" spans="1:15" outlineLevel="2" x14ac:dyDescent="0.3">
      <c r="A112"/>
      <c r="B112"/>
      <c r="C112" s="220"/>
      <c r="D112" s="220"/>
      <c r="E112" s="220"/>
      <c r="F112" s="220"/>
      <c r="G112" s="220"/>
      <c r="H112" s="220"/>
      <c r="I112" s="220"/>
      <c r="J112" s="219"/>
      <c r="K112" s="219"/>
      <c r="L112" s="219"/>
      <c r="M112" s="219"/>
      <c r="N112" s="226" t="s">
        <v>317</v>
      </c>
      <c r="O112" s="84"/>
    </row>
    <row r="113" spans="3:15" outlineLevel="2" x14ac:dyDescent="0.3">
      <c r="C113" s="195">
        <f>COUNTA(D$26:D113)</f>
        <v>70</v>
      </c>
      <c r="D113" s="198" t="str">
        <f t="shared" ref="D113:D118" si="11">H34</f>
        <v>[Spare]</v>
      </c>
      <c r="E113" s="106"/>
      <c r="G113" s="100" t="s">
        <v>37</v>
      </c>
      <c r="H113" s="215">
        <v>0</v>
      </c>
      <c r="I113" s="167">
        <f t="shared" ref="I113:I118" si="12">IF(H113=0,0,H113/H84)</f>
        <v>0</v>
      </c>
      <c r="J113" s="167">
        <f t="shared" ref="J113:J132" si="13">H113*52</f>
        <v>0</v>
      </c>
      <c r="K113" s="102"/>
      <c r="L113" s="103"/>
      <c r="M113" s="119"/>
      <c r="N113" s="233" t="s">
        <v>314</v>
      </c>
      <c r="O113" s="84"/>
    </row>
    <row r="114" spans="3:15" outlineLevel="2" x14ac:dyDescent="0.3">
      <c r="C114" s="195">
        <f>COUNTA(D$26:D114)</f>
        <v>71</v>
      </c>
      <c r="D114" s="198" t="str">
        <f t="shared" si="11"/>
        <v>[Spare]</v>
      </c>
      <c r="E114" s="106"/>
      <c r="G114" s="100" t="s">
        <v>37</v>
      </c>
      <c r="H114" s="215">
        <v>0</v>
      </c>
      <c r="I114" s="167">
        <f t="shared" si="12"/>
        <v>0</v>
      </c>
      <c r="J114" s="167">
        <f t="shared" si="13"/>
        <v>0</v>
      </c>
      <c r="K114" s="102"/>
      <c r="L114" s="103"/>
      <c r="M114" s="119"/>
      <c r="N114" s="237"/>
      <c r="O114" s="84"/>
    </row>
    <row r="115" spans="3:15" outlineLevel="2" x14ac:dyDescent="0.3">
      <c r="C115" s="195">
        <f>COUNTA(D$26:D115)</f>
        <v>72</v>
      </c>
      <c r="D115" s="198" t="str">
        <f t="shared" si="11"/>
        <v>[Spare]</v>
      </c>
      <c r="E115" s="106"/>
      <c r="G115" s="100" t="s">
        <v>37</v>
      </c>
      <c r="H115" s="215">
        <v>0</v>
      </c>
      <c r="I115" s="167">
        <f t="shared" si="12"/>
        <v>0</v>
      </c>
      <c r="J115" s="167">
        <f t="shared" si="13"/>
        <v>0</v>
      </c>
      <c r="K115" s="102"/>
      <c r="L115" s="103"/>
      <c r="M115" s="119"/>
      <c r="N115" s="119"/>
      <c r="O115" s="84"/>
    </row>
    <row r="116" spans="3:15" outlineLevel="2" x14ac:dyDescent="0.3">
      <c r="C116" s="195">
        <f>COUNTA(D$26:D116)</f>
        <v>73</v>
      </c>
      <c r="D116" s="198" t="str">
        <f t="shared" si="11"/>
        <v>[Spare]</v>
      </c>
      <c r="E116" s="106"/>
      <c r="G116" s="100" t="s">
        <v>37</v>
      </c>
      <c r="H116" s="215">
        <v>0</v>
      </c>
      <c r="I116" s="167">
        <f t="shared" si="12"/>
        <v>0</v>
      </c>
      <c r="J116" s="167">
        <f t="shared" si="13"/>
        <v>0</v>
      </c>
      <c r="K116" s="102"/>
      <c r="L116" s="103"/>
      <c r="M116" s="119"/>
      <c r="N116" s="119"/>
      <c r="O116" s="84"/>
    </row>
    <row r="117" spans="3:15" outlineLevel="2" x14ac:dyDescent="0.3">
      <c r="C117" s="195">
        <f>COUNTA(D$26:D117)</f>
        <v>74</v>
      </c>
      <c r="D117" s="198" t="str">
        <f t="shared" si="11"/>
        <v>[Spare]</v>
      </c>
      <c r="E117" s="106"/>
      <c r="G117" s="100" t="s">
        <v>37</v>
      </c>
      <c r="H117" s="215">
        <v>0</v>
      </c>
      <c r="I117" s="167">
        <f t="shared" si="12"/>
        <v>0</v>
      </c>
      <c r="J117" s="167">
        <f t="shared" si="13"/>
        <v>0</v>
      </c>
      <c r="K117" s="102"/>
      <c r="L117" s="103"/>
      <c r="M117" s="119"/>
      <c r="N117" s="119"/>
      <c r="O117" s="84"/>
    </row>
    <row r="118" spans="3:15" outlineLevel="2" x14ac:dyDescent="0.3">
      <c r="C118" s="195">
        <f>COUNTA(D$26:D118)</f>
        <v>75</v>
      </c>
      <c r="D118" s="198" t="str">
        <f t="shared" si="11"/>
        <v>[Spare]</v>
      </c>
      <c r="E118" s="106"/>
      <c r="G118" s="100" t="s">
        <v>37</v>
      </c>
      <c r="H118" s="215">
        <v>0</v>
      </c>
      <c r="I118" s="167">
        <f t="shared" si="12"/>
        <v>0</v>
      </c>
      <c r="J118" s="167">
        <f t="shared" si="13"/>
        <v>0</v>
      </c>
      <c r="K118" s="102"/>
      <c r="L118" s="103"/>
      <c r="M118" s="119"/>
      <c r="N118" s="119"/>
      <c r="O118" s="84"/>
    </row>
    <row r="119" spans="3:15" outlineLevel="2" x14ac:dyDescent="0.3">
      <c r="C119" s="195">
        <f>COUNTA(D$26:D119)</f>
        <v>76</v>
      </c>
      <c r="D119" s="198" t="str">
        <f t="shared" ref="D119:D128" si="14">H40</f>
        <v>[Spare]</v>
      </c>
      <c r="E119" s="106"/>
      <c r="G119" s="100" t="s">
        <v>37</v>
      </c>
      <c r="H119" s="215">
        <v>0</v>
      </c>
      <c r="I119" s="167">
        <f t="shared" ref="I119:I128" si="15">IF(H119=0,0,H119/H90)</f>
        <v>0</v>
      </c>
      <c r="J119" s="167">
        <f t="shared" si="13"/>
        <v>0</v>
      </c>
      <c r="K119" s="102"/>
      <c r="L119" s="103"/>
      <c r="M119" s="119"/>
      <c r="N119" s="119"/>
      <c r="O119" s="84"/>
    </row>
    <row r="120" spans="3:15" outlineLevel="2" x14ac:dyDescent="0.3">
      <c r="C120" s="195">
        <f>COUNTA(D$26:D120)</f>
        <v>77</v>
      </c>
      <c r="D120" s="198" t="str">
        <f t="shared" si="14"/>
        <v>[Spare]</v>
      </c>
      <c r="E120" s="106"/>
      <c r="G120" s="100" t="s">
        <v>37</v>
      </c>
      <c r="H120" s="215">
        <v>0</v>
      </c>
      <c r="I120" s="167">
        <f t="shared" si="15"/>
        <v>0</v>
      </c>
      <c r="J120" s="167">
        <f t="shared" si="13"/>
        <v>0</v>
      </c>
      <c r="K120" s="102"/>
      <c r="L120" s="103"/>
      <c r="M120" s="119"/>
      <c r="N120" s="119"/>
      <c r="O120" s="84"/>
    </row>
    <row r="121" spans="3:15" outlineLevel="2" x14ac:dyDescent="0.3">
      <c r="C121" s="195">
        <f>COUNTA(D$26:D121)</f>
        <v>78</v>
      </c>
      <c r="D121" s="198" t="str">
        <f t="shared" si="14"/>
        <v>[Spare]</v>
      </c>
      <c r="E121" s="106"/>
      <c r="G121" s="100" t="s">
        <v>37</v>
      </c>
      <c r="H121" s="215">
        <v>0</v>
      </c>
      <c r="I121" s="167">
        <f t="shared" si="15"/>
        <v>0</v>
      </c>
      <c r="J121" s="167">
        <f t="shared" si="13"/>
        <v>0</v>
      </c>
      <c r="K121" s="102"/>
      <c r="L121" s="103"/>
      <c r="M121" s="119"/>
      <c r="N121" s="119"/>
      <c r="O121" s="84"/>
    </row>
    <row r="122" spans="3:15" outlineLevel="2" x14ac:dyDescent="0.3">
      <c r="C122" s="195">
        <f>COUNTA(D$26:D122)</f>
        <v>79</v>
      </c>
      <c r="D122" s="198" t="str">
        <f t="shared" si="14"/>
        <v>[Spare]</v>
      </c>
      <c r="E122" s="106"/>
      <c r="G122" s="100" t="s">
        <v>37</v>
      </c>
      <c r="H122" s="215">
        <v>0</v>
      </c>
      <c r="I122" s="167">
        <f t="shared" si="15"/>
        <v>0</v>
      </c>
      <c r="J122" s="167">
        <f t="shared" si="13"/>
        <v>0</v>
      </c>
      <c r="K122" s="102"/>
      <c r="L122" s="103"/>
      <c r="M122" s="119"/>
      <c r="N122" s="119"/>
      <c r="O122" s="84"/>
    </row>
    <row r="123" spans="3:15" outlineLevel="2" x14ac:dyDescent="0.3">
      <c r="C123" s="195">
        <f>COUNTA(D$26:D123)</f>
        <v>80</v>
      </c>
      <c r="D123" s="198" t="str">
        <f t="shared" si="14"/>
        <v>[Spare]</v>
      </c>
      <c r="E123" s="106"/>
      <c r="G123" s="100" t="s">
        <v>37</v>
      </c>
      <c r="H123" s="215">
        <v>0</v>
      </c>
      <c r="I123" s="167">
        <f t="shared" si="15"/>
        <v>0</v>
      </c>
      <c r="J123" s="167">
        <f t="shared" si="13"/>
        <v>0</v>
      </c>
      <c r="K123" s="102"/>
      <c r="L123" s="103"/>
      <c r="M123" s="119"/>
      <c r="N123" s="119"/>
      <c r="O123" s="84"/>
    </row>
    <row r="124" spans="3:15" outlineLevel="2" x14ac:dyDescent="0.3">
      <c r="C124" s="195">
        <f>COUNTA(D$26:D124)</f>
        <v>81</v>
      </c>
      <c r="D124" s="198" t="str">
        <f t="shared" si="14"/>
        <v>[Spare]</v>
      </c>
      <c r="E124" s="106"/>
      <c r="G124" s="100" t="s">
        <v>37</v>
      </c>
      <c r="H124" s="215">
        <v>0</v>
      </c>
      <c r="I124" s="167">
        <f t="shared" si="15"/>
        <v>0</v>
      </c>
      <c r="J124" s="167">
        <f t="shared" si="13"/>
        <v>0</v>
      </c>
      <c r="K124" s="102"/>
      <c r="L124" s="103"/>
      <c r="M124" s="119"/>
      <c r="N124" s="119"/>
      <c r="O124" s="84"/>
    </row>
    <row r="125" spans="3:15" outlineLevel="2" x14ac:dyDescent="0.3">
      <c r="C125" s="195">
        <f>COUNTA(D$26:D125)</f>
        <v>82</v>
      </c>
      <c r="D125" s="198" t="str">
        <f t="shared" si="14"/>
        <v>[Spare]</v>
      </c>
      <c r="E125" s="106"/>
      <c r="G125" s="100" t="s">
        <v>37</v>
      </c>
      <c r="H125" s="215">
        <v>0</v>
      </c>
      <c r="I125" s="167">
        <f t="shared" si="15"/>
        <v>0</v>
      </c>
      <c r="J125" s="167">
        <f t="shared" si="13"/>
        <v>0</v>
      </c>
      <c r="K125" s="102"/>
      <c r="L125" s="103"/>
      <c r="M125" s="119"/>
      <c r="N125" s="119"/>
      <c r="O125" s="84"/>
    </row>
    <row r="126" spans="3:15" outlineLevel="2" x14ac:dyDescent="0.3">
      <c r="C126" s="195">
        <f>COUNTA(D$26:D126)</f>
        <v>83</v>
      </c>
      <c r="D126" s="198" t="str">
        <f t="shared" si="14"/>
        <v>[Spare]</v>
      </c>
      <c r="E126" s="106"/>
      <c r="G126" s="100" t="s">
        <v>37</v>
      </c>
      <c r="H126" s="215">
        <v>0</v>
      </c>
      <c r="I126" s="167">
        <f t="shared" si="15"/>
        <v>0</v>
      </c>
      <c r="J126" s="167">
        <f t="shared" si="13"/>
        <v>0</v>
      </c>
      <c r="K126" s="102"/>
      <c r="L126" s="103"/>
      <c r="M126" s="119"/>
      <c r="N126" s="119"/>
      <c r="O126" s="84"/>
    </row>
    <row r="127" spans="3:15" outlineLevel="2" x14ac:dyDescent="0.3">
      <c r="C127" s="195">
        <f>COUNTA(D$26:D127)</f>
        <v>84</v>
      </c>
      <c r="D127" s="198" t="str">
        <f t="shared" si="14"/>
        <v>[Spare]</v>
      </c>
      <c r="E127" s="106"/>
      <c r="G127" s="100" t="s">
        <v>37</v>
      </c>
      <c r="H127" s="215">
        <v>0</v>
      </c>
      <c r="I127" s="167">
        <f t="shared" si="15"/>
        <v>0</v>
      </c>
      <c r="J127" s="167">
        <f t="shared" si="13"/>
        <v>0</v>
      </c>
      <c r="K127" s="102"/>
      <c r="L127" s="103"/>
      <c r="M127" s="119"/>
      <c r="N127" s="119"/>
      <c r="O127" s="84"/>
    </row>
    <row r="128" spans="3:15" outlineLevel="2" x14ac:dyDescent="0.3">
      <c r="C128" s="195">
        <f>COUNTA(D$26:D128)</f>
        <v>85</v>
      </c>
      <c r="D128" s="198" t="str">
        <f t="shared" si="14"/>
        <v>[Spare]</v>
      </c>
      <c r="E128" s="106"/>
      <c r="G128" s="100" t="s">
        <v>37</v>
      </c>
      <c r="H128" s="215">
        <v>0</v>
      </c>
      <c r="I128" s="167">
        <f t="shared" si="15"/>
        <v>0</v>
      </c>
      <c r="J128" s="167">
        <f t="shared" si="13"/>
        <v>0</v>
      </c>
      <c r="K128" s="102"/>
      <c r="L128" s="103"/>
      <c r="M128" s="119"/>
      <c r="N128" s="119"/>
      <c r="O128" s="84"/>
    </row>
    <row r="129" spans="1:15" outlineLevel="2" x14ac:dyDescent="0.3">
      <c r="C129" s="195">
        <f>COUNTA(D$26:D129)</f>
        <v>86</v>
      </c>
      <c r="D129" s="198" t="str">
        <f>H40</f>
        <v>[Spare]</v>
      </c>
      <c r="E129" s="106"/>
      <c r="G129" s="100" t="s">
        <v>37</v>
      </c>
      <c r="H129" s="215">
        <v>0</v>
      </c>
      <c r="I129" s="167">
        <f>IF(H129=0,0,H129/H100)</f>
        <v>0</v>
      </c>
      <c r="J129" s="167">
        <f>H129*52</f>
        <v>0</v>
      </c>
      <c r="K129" s="102"/>
      <c r="L129" s="103"/>
      <c r="M129" s="119"/>
      <c r="N129" s="119"/>
      <c r="O129" s="84"/>
    </row>
    <row r="130" spans="1:15" outlineLevel="2" x14ac:dyDescent="0.3">
      <c r="C130" s="195">
        <f>COUNTA(D$26:D130)</f>
        <v>87</v>
      </c>
      <c r="D130" s="198" t="str">
        <f>H41</f>
        <v>[Spare]</v>
      </c>
      <c r="E130" s="106"/>
      <c r="G130" s="100" t="s">
        <v>37</v>
      </c>
      <c r="H130" s="215">
        <v>0</v>
      </c>
      <c r="I130" s="167">
        <f>IF(H130=0,0,H130/H101)</f>
        <v>0</v>
      </c>
      <c r="J130" s="167">
        <f t="shared" si="13"/>
        <v>0</v>
      </c>
      <c r="K130" s="102"/>
      <c r="L130" s="103"/>
      <c r="M130" s="119"/>
      <c r="N130" s="119"/>
      <c r="O130" s="84"/>
    </row>
    <row r="131" spans="1:15" outlineLevel="2" x14ac:dyDescent="0.3">
      <c r="C131" s="195">
        <f>COUNTA(D$26:D131)</f>
        <v>88</v>
      </c>
      <c r="D131" s="198" t="str">
        <f>H42</f>
        <v>[Spare]</v>
      </c>
      <c r="E131" s="106"/>
      <c r="G131" s="100" t="s">
        <v>37</v>
      </c>
      <c r="H131" s="215">
        <v>0</v>
      </c>
      <c r="I131" s="167">
        <f>IF(H131=0,0,H131/H102)</f>
        <v>0</v>
      </c>
      <c r="J131" s="167">
        <f t="shared" si="13"/>
        <v>0</v>
      </c>
      <c r="K131" s="102"/>
      <c r="L131" s="103"/>
      <c r="M131" s="119"/>
      <c r="N131" s="119"/>
      <c r="O131" s="84"/>
    </row>
    <row r="132" spans="1:15" outlineLevel="2" x14ac:dyDescent="0.3">
      <c r="C132" s="195">
        <f>COUNTA(D$26:D132)</f>
        <v>89</v>
      </c>
      <c r="D132" s="198" t="str">
        <f>H53</f>
        <v>[Spare]</v>
      </c>
      <c r="E132" s="106"/>
      <c r="G132" s="100" t="s">
        <v>37</v>
      </c>
      <c r="H132" s="215">
        <v>0</v>
      </c>
      <c r="I132" s="167">
        <f>IF(H132=0,0,H132/H103)</f>
        <v>0</v>
      </c>
      <c r="J132" s="167">
        <f t="shared" si="13"/>
        <v>0</v>
      </c>
      <c r="K132" s="102"/>
      <c r="L132" s="103"/>
      <c r="M132" s="119"/>
      <c r="N132" s="119"/>
      <c r="O132" s="84"/>
    </row>
    <row r="133" spans="1:15" outlineLevel="2" x14ac:dyDescent="0.3">
      <c r="C133" s="98"/>
      <c r="D133" s="84"/>
      <c r="E133" s="84"/>
      <c r="F133" s="84"/>
      <c r="G133" s="84"/>
      <c r="H133" s="84"/>
      <c r="I133" s="84"/>
      <c r="J133" s="84"/>
      <c r="K133" s="84"/>
      <c r="L133" s="84"/>
      <c r="M133" s="84"/>
      <c r="N133" s="84"/>
      <c r="O133" s="84"/>
    </row>
    <row r="134" spans="1:15" outlineLevel="2" x14ac:dyDescent="0.3">
      <c r="C134" s="195">
        <f>COUNTA(D$26:D134)</f>
        <v>90</v>
      </c>
      <c r="D134" s="99" t="s">
        <v>38</v>
      </c>
      <c r="E134" s="99"/>
      <c r="G134" s="100" t="s">
        <v>39</v>
      </c>
      <c r="H134" s="138">
        <v>0</v>
      </c>
      <c r="I134" s="102"/>
      <c r="J134" s="102"/>
      <c r="K134" s="102"/>
      <c r="L134" s="103"/>
      <c r="M134" s="119"/>
      <c r="N134" s="119" t="s">
        <v>305</v>
      </c>
      <c r="O134" s="84"/>
    </row>
    <row r="135" spans="1:15" outlineLevel="1" x14ac:dyDescent="0.3">
      <c r="C135" s="98"/>
      <c r="D135" s="99"/>
      <c r="E135" s="99"/>
      <c r="F135" s="100"/>
      <c r="G135" s="101"/>
      <c r="H135"/>
      <c r="I135" s="102"/>
      <c r="J135" s="102"/>
      <c r="K135" s="102"/>
      <c r="L135" s="103"/>
      <c r="M135" s="119"/>
      <c r="N135" s="119"/>
      <c r="O135" s="84"/>
    </row>
    <row r="136" spans="1:15" outlineLevel="1" x14ac:dyDescent="0.3">
      <c r="C136" s="104" t="s">
        <v>40</v>
      </c>
      <c r="D136" s="104"/>
      <c r="E136" s="104"/>
      <c r="F136" s="105"/>
      <c r="G136" s="92"/>
      <c r="H136" s="92"/>
      <c r="I136" s="93"/>
      <c r="J136" s="93"/>
      <c r="K136" s="93"/>
      <c r="L136" s="93"/>
      <c r="M136" s="120"/>
      <c r="N136" s="104" t="s">
        <v>245</v>
      </c>
      <c r="O136" s="84"/>
    </row>
    <row r="137" spans="1:15" outlineLevel="2" x14ac:dyDescent="0.3">
      <c r="A137"/>
      <c r="B137"/>
      <c r="C137"/>
      <c r="D137"/>
      <c r="E137"/>
      <c r="F137"/>
      <c r="G137"/>
      <c r="H137"/>
      <c r="I137"/>
      <c r="J137" s="1"/>
      <c r="K137" s="1"/>
      <c r="L137" s="1"/>
      <c r="M137" s="1"/>
      <c r="N137" s="1"/>
      <c r="O137" s="84"/>
    </row>
    <row r="138" spans="1:15" outlineLevel="2" x14ac:dyDescent="0.3">
      <c r="C138" s="195">
        <f>COUNTA(D$26:D138)</f>
        <v>91</v>
      </c>
      <c r="D138" s="143" t="s">
        <v>20</v>
      </c>
      <c r="E138" s="99"/>
      <c r="G138" s="100" t="s">
        <v>41</v>
      </c>
      <c r="H138" s="138">
        <v>0</v>
      </c>
      <c r="I138" s="102"/>
      <c r="J138" s="102"/>
      <c r="K138" s="102"/>
      <c r="L138" s="103"/>
      <c r="M138" s="119"/>
      <c r="N138" s="119" t="s">
        <v>298</v>
      </c>
      <c r="O138" s="84"/>
    </row>
    <row r="139" spans="1:15" outlineLevel="2" x14ac:dyDescent="0.3">
      <c r="C139" s="195">
        <f>COUNTA(D$26:D139)</f>
        <v>92</v>
      </c>
      <c r="D139" s="143" t="s">
        <v>20</v>
      </c>
      <c r="E139" s="99"/>
      <c r="G139" s="100" t="s">
        <v>41</v>
      </c>
      <c r="H139" s="138">
        <v>0</v>
      </c>
      <c r="I139" s="102"/>
      <c r="J139" s="102"/>
      <c r="K139" s="102"/>
      <c r="L139" s="103"/>
      <c r="M139" s="119"/>
      <c r="N139" s="119"/>
      <c r="O139" s="84"/>
    </row>
    <row r="140" spans="1:15" outlineLevel="2" x14ac:dyDescent="0.3">
      <c r="C140" s="195">
        <f>COUNTA(D$26:D140)</f>
        <v>93</v>
      </c>
      <c r="D140" s="143" t="s">
        <v>20</v>
      </c>
      <c r="E140" s="99"/>
      <c r="G140" s="100" t="s">
        <v>41</v>
      </c>
      <c r="H140" s="138">
        <v>0</v>
      </c>
      <c r="I140" s="102"/>
      <c r="J140" s="102"/>
      <c r="K140" s="102"/>
      <c r="L140" s="103"/>
      <c r="M140" s="119"/>
      <c r="N140" s="119"/>
      <c r="O140" s="84"/>
    </row>
    <row r="141" spans="1:15" outlineLevel="2" x14ac:dyDescent="0.3">
      <c r="C141" s="195">
        <f>COUNTA(D$26:D141)</f>
        <v>94</v>
      </c>
      <c r="D141" s="143" t="s">
        <v>20</v>
      </c>
      <c r="E141" s="99"/>
      <c r="G141" s="100" t="s">
        <v>41</v>
      </c>
      <c r="H141" s="138">
        <v>0</v>
      </c>
      <c r="I141" s="102"/>
      <c r="J141" s="102"/>
      <c r="K141" s="102"/>
      <c r="L141" s="103"/>
      <c r="M141" s="119"/>
      <c r="N141" s="119"/>
      <c r="O141" s="84"/>
    </row>
    <row r="142" spans="1:15" outlineLevel="2" x14ac:dyDescent="0.3">
      <c r="C142" s="195">
        <f>COUNTA(D$26:D142)</f>
        <v>95</v>
      </c>
      <c r="D142" s="143" t="s">
        <v>20</v>
      </c>
      <c r="E142" s="99"/>
      <c r="G142" s="100" t="s">
        <v>41</v>
      </c>
      <c r="H142" s="138">
        <v>0</v>
      </c>
      <c r="I142" s="102"/>
      <c r="J142" s="102"/>
      <c r="K142" s="102"/>
      <c r="L142" s="103"/>
      <c r="M142" s="119"/>
      <c r="N142" s="119"/>
      <c r="O142" s="84"/>
    </row>
    <row r="143" spans="1:15" outlineLevel="2" x14ac:dyDescent="0.3">
      <c r="C143" s="195">
        <f>COUNTA(D$26:D143)</f>
        <v>96</v>
      </c>
      <c r="D143" s="143" t="s">
        <v>20</v>
      </c>
      <c r="E143" s="99"/>
      <c r="G143" s="100" t="s">
        <v>41</v>
      </c>
      <c r="H143" s="138">
        <v>0</v>
      </c>
      <c r="I143" s="102"/>
      <c r="J143" s="102"/>
      <c r="K143" s="102"/>
      <c r="L143" s="103"/>
      <c r="M143" s="119"/>
      <c r="N143" s="119"/>
      <c r="O143" s="84"/>
    </row>
    <row r="144" spans="1:15" outlineLevel="2" x14ac:dyDescent="0.3">
      <c r="C144" s="195">
        <f>COUNTA(D$26:D144)</f>
        <v>97</v>
      </c>
      <c r="D144" s="143" t="s">
        <v>20</v>
      </c>
      <c r="E144" s="99"/>
      <c r="G144" s="100" t="s">
        <v>41</v>
      </c>
      <c r="H144" s="138">
        <v>0</v>
      </c>
      <c r="I144" s="102"/>
      <c r="J144" s="102"/>
      <c r="K144" s="102"/>
      <c r="L144" s="103"/>
      <c r="M144" s="119"/>
      <c r="N144" s="119"/>
      <c r="O144" s="84"/>
    </row>
    <row r="145" spans="3:15" outlineLevel="2" x14ac:dyDescent="0.3">
      <c r="C145" s="195">
        <f>COUNTA(D$26:D145)</f>
        <v>98</v>
      </c>
      <c r="D145" s="143" t="s">
        <v>20</v>
      </c>
      <c r="E145" s="99"/>
      <c r="G145" s="100" t="s">
        <v>41</v>
      </c>
      <c r="H145" s="138">
        <v>0</v>
      </c>
      <c r="I145" s="102"/>
      <c r="J145" s="102"/>
      <c r="K145" s="102"/>
      <c r="L145" s="103"/>
      <c r="M145" s="119"/>
      <c r="N145" s="119"/>
      <c r="O145" s="84"/>
    </row>
    <row r="146" spans="3:15" outlineLevel="2" x14ac:dyDescent="0.3">
      <c r="C146" s="195">
        <f>COUNTA(D$26:D146)</f>
        <v>99</v>
      </c>
      <c r="D146" s="143" t="s">
        <v>20</v>
      </c>
      <c r="E146" s="99"/>
      <c r="G146" s="100" t="s">
        <v>41</v>
      </c>
      <c r="H146" s="138">
        <v>0</v>
      </c>
      <c r="I146" s="102"/>
      <c r="J146" s="102"/>
      <c r="K146" s="102"/>
      <c r="L146" s="103"/>
      <c r="M146" s="119"/>
      <c r="N146" s="119"/>
      <c r="O146" s="84"/>
    </row>
    <row r="147" spans="3:15" outlineLevel="2" x14ac:dyDescent="0.3">
      <c r="C147" s="195">
        <f>COUNTA(D$26:D147)</f>
        <v>100</v>
      </c>
      <c r="D147" s="143" t="s">
        <v>20</v>
      </c>
      <c r="E147" s="99"/>
      <c r="G147" s="100" t="s">
        <v>41</v>
      </c>
      <c r="H147" s="138">
        <v>0</v>
      </c>
      <c r="I147" s="102"/>
      <c r="J147" s="102"/>
      <c r="K147" s="102"/>
      <c r="L147" s="103"/>
      <c r="M147" s="119"/>
      <c r="N147" s="119"/>
      <c r="O147" s="84"/>
    </row>
    <row r="148" spans="3:15" outlineLevel="2" x14ac:dyDescent="0.3">
      <c r="C148" s="195">
        <f>COUNTA(D$26:D148)</f>
        <v>101</v>
      </c>
      <c r="D148" s="143" t="s">
        <v>20</v>
      </c>
      <c r="E148" s="99"/>
      <c r="G148" s="100" t="s">
        <v>41</v>
      </c>
      <c r="H148" s="138">
        <v>0</v>
      </c>
      <c r="I148" s="102"/>
      <c r="J148" s="102"/>
      <c r="K148" s="102"/>
      <c r="L148" s="103"/>
      <c r="M148" s="119"/>
      <c r="N148" s="119"/>
      <c r="O148" s="84"/>
    </row>
    <row r="149" spans="3:15" outlineLevel="2" x14ac:dyDescent="0.3">
      <c r="C149" s="195">
        <f>COUNTA(D$26:D149)</f>
        <v>102</v>
      </c>
      <c r="D149" s="143" t="s">
        <v>20</v>
      </c>
      <c r="E149" s="99"/>
      <c r="G149" s="100" t="s">
        <v>41</v>
      </c>
      <c r="H149" s="138">
        <v>0</v>
      </c>
      <c r="I149" s="102"/>
      <c r="J149" s="102"/>
      <c r="K149" s="102"/>
      <c r="L149" s="103"/>
      <c r="M149" s="119"/>
      <c r="N149" s="119"/>
      <c r="O149" s="84"/>
    </row>
    <row r="150" spans="3:15" outlineLevel="2" x14ac:dyDescent="0.3">
      <c r="C150" s="195">
        <f>COUNTA(D$26:D150)</f>
        <v>103</v>
      </c>
      <c r="D150" s="143" t="s">
        <v>20</v>
      </c>
      <c r="E150" s="99"/>
      <c r="G150" s="100" t="s">
        <v>41</v>
      </c>
      <c r="H150" s="138">
        <v>0</v>
      </c>
      <c r="I150" s="102"/>
      <c r="J150" s="102"/>
      <c r="K150" s="102"/>
      <c r="L150" s="103"/>
      <c r="M150" s="119"/>
      <c r="N150" s="119"/>
      <c r="O150" s="84"/>
    </row>
    <row r="151" spans="3:15" outlineLevel="2" x14ac:dyDescent="0.3">
      <c r="C151" s="195">
        <f>COUNTA(D$26:D151)</f>
        <v>104</v>
      </c>
      <c r="D151" s="143" t="s">
        <v>20</v>
      </c>
      <c r="E151" s="99"/>
      <c r="G151" s="100" t="s">
        <v>41</v>
      </c>
      <c r="H151" s="138">
        <v>0</v>
      </c>
      <c r="I151" s="102"/>
      <c r="J151" s="102"/>
      <c r="K151" s="102"/>
      <c r="L151" s="103"/>
      <c r="M151" s="119"/>
      <c r="N151" s="119"/>
      <c r="O151" s="84"/>
    </row>
    <row r="152" spans="3:15" outlineLevel="2" x14ac:dyDescent="0.3">
      <c r="C152" s="195">
        <f>COUNTA(D$26:D152)</f>
        <v>105</v>
      </c>
      <c r="D152" s="143" t="s">
        <v>20</v>
      </c>
      <c r="E152" s="99"/>
      <c r="G152" s="100" t="s">
        <v>41</v>
      </c>
      <c r="H152" s="138">
        <v>0</v>
      </c>
      <c r="I152" s="102"/>
      <c r="J152" s="102"/>
      <c r="K152" s="102"/>
      <c r="L152" s="103"/>
      <c r="M152" s="119"/>
      <c r="N152" s="119"/>
      <c r="O152" s="84"/>
    </row>
    <row r="153" spans="3:15" outlineLevel="2" x14ac:dyDescent="0.3">
      <c r="C153" s="195">
        <f>COUNTA(D$26:D153)</f>
        <v>106</v>
      </c>
      <c r="D153" s="143" t="s">
        <v>20</v>
      </c>
      <c r="E153" s="99"/>
      <c r="G153" s="100" t="s">
        <v>41</v>
      </c>
      <c r="H153" s="138">
        <v>0</v>
      </c>
      <c r="I153" s="102"/>
      <c r="J153" s="102"/>
      <c r="K153" s="102"/>
      <c r="L153" s="103"/>
      <c r="M153" s="119"/>
      <c r="N153" s="119"/>
      <c r="O153" s="84"/>
    </row>
    <row r="154" spans="3:15" outlineLevel="2" x14ac:dyDescent="0.3">
      <c r="C154" s="195">
        <f>COUNTA(D$26:D154)</f>
        <v>107</v>
      </c>
      <c r="D154" s="143" t="s">
        <v>20</v>
      </c>
      <c r="E154" s="99"/>
      <c r="G154" s="100" t="s">
        <v>41</v>
      </c>
      <c r="H154" s="138">
        <v>0</v>
      </c>
      <c r="I154" s="102"/>
      <c r="J154" s="102"/>
      <c r="K154" s="102"/>
      <c r="L154" s="103"/>
      <c r="M154" s="119"/>
      <c r="N154" s="119"/>
      <c r="O154" s="84"/>
    </row>
    <row r="155" spans="3:15" outlineLevel="2" x14ac:dyDescent="0.3">
      <c r="C155" s="195">
        <f>COUNTA(D$26:D155)</f>
        <v>108</v>
      </c>
      <c r="D155" s="143" t="s">
        <v>20</v>
      </c>
      <c r="E155" s="99"/>
      <c r="G155" s="100" t="s">
        <v>41</v>
      </c>
      <c r="H155" s="138">
        <v>0</v>
      </c>
      <c r="I155" s="102"/>
      <c r="J155" s="102"/>
      <c r="K155" s="102"/>
      <c r="L155" s="103"/>
      <c r="M155" s="119"/>
      <c r="N155" s="119"/>
      <c r="O155" s="84"/>
    </row>
    <row r="156" spans="3:15" outlineLevel="2" x14ac:dyDescent="0.3">
      <c r="C156" s="195">
        <f>COUNTA(D$26:D156)</f>
        <v>109</v>
      </c>
      <c r="D156" s="143" t="s">
        <v>20</v>
      </c>
      <c r="E156" s="99"/>
      <c r="G156" s="100" t="s">
        <v>41</v>
      </c>
      <c r="H156" s="138">
        <v>0</v>
      </c>
      <c r="I156" s="102"/>
      <c r="J156" s="102"/>
      <c r="K156" s="102"/>
      <c r="L156" s="103"/>
      <c r="M156" s="119"/>
      <c r="N156" s="119"/>
      <c r="O156" s="84"/>
    </row>
    <row r="157" spans="3:15" outlineLevel="2" x14ac:dyDescent="0.3">
      <c r="C157" s="195">
        <f>COUNTA(D$26:D157)</f>
        <v>110</v>
      </c>
      <c r="D157" s="143" t="s">
        <v>20</v>
      </c>
      <c r="E157" s="99"/>
      <c r="G157" s="100" t="s">
        <v>41</v>
      </c>
      <c r="H157" s="138">
        <v>0</v>
      </c>
      <c r="I157" s="102"/>
      <c r="J157" s="102"/>
      <c r="K157" s="102"/>
      <c r="L157" s="103"/>
      <c r="M157" s="119"/>
      <c r="N157" s="119"/>
      <c r="O157" s="84"/>
    </row>
    <row r="158" spans="3:15" outlineLevel="2" x14ac:dyDescent="0.3">
      <c r="C158" s="98"/>
      <c r="D158" s="84"/>
      <c r="E158" s="84"/>
      <c r="F158" s="84"/>
      <c r="G158" s="84"/>
      <c r="H158" s="84"/>
      <c r="I158" s="84"/>
      <c r="J158" s="84"/>
      <c r="K158" s="84"/>
      <c r="L158" s="84"/>
      <c r="M158" s="84"/>
      <c r="N158" s="84"/>
      <c r="O158" s="84"/>
    </row>
    <row r="159" spans="3:15" outlineLevel="1" x14ac:dyDescent="0.3">
      <c r="C159" s="98"/>
      <c r="D159" s="99"/>
      <c r="E159" s="99"/>
      <c r="F159" s="100"/>
      <c r="G159" s="101"/>
      <c r="H159"/>
      <c r="I159" s="102"/>
      <c r="J159" s="102"/>
      <c r="K159" s="102"/>
      <c r="L159" s="103"/>
      <c r="M159" s="119"/>
      <c r="N159" s="119"/>
      <c r="O159" s="84"/>
    </row>
    <row r="160" spans="3:15" outlineLevel="1" x14ac:dyDescent="0.3">
      <c r="C160" s="104" t="s">
        <v>42</v>
      </c>
      <c r="D160" s="104"/>
      <c r="E160" s="104"/>
      <c r="F160" s="105"/>
      <c r="G160" s="92"/>
      <c r="H160" s="92"/>
      <c r="I160" s="117" t="s">
        <v>43</v>
      </c>
      <c r="J160" s="117" t="s">
        <v>293</v>
      </c>
      <c r="K160" s="117" t="s">
        <v>255</v>
      </c>
      <c r="L160" s="117" t="s">
        <v>254</v>
      </c>
      <c r="M160" s="120"/>
      <c r="N160" s="104" t="s">
        <v>245</v>
      </c>
      <c r="O160" s="84"/>
    </row>
    <row r="161" spans="1:15" outlineLevel="2" x14ac:dyDescent="0.3">
      <c r="A161"/>
      <c r="B161"/>
      <c r="C161" s="220"/>
      <c r="D161" s="220"/>
      <c r="E161" s="220"/>
      <c r="F161" s="220"/>
      <c r="G161" s="220"/>
      <c r="H161" s="220"/>
      <c r="I161" s="220"/>
      <c r="J161" s="219"/>
      <c r="K161" s="219"/>
      <c r="L161" s="219"/>
      <c r="M161" s="219"/>
      <c r="N161" s="218" t="s">
        <v>315</v>
      </c>
      <c r="O161" s="84"/>
    </row>
    <row r="162" spans="1:15" outlineLevel="2" x14ac:dyDescent="0.3">
      <c r="C162" s="195">
        <f>COUNTA(D$26:D162)</f>
        <v>111</v>
      </c>
      <c r="D162" s="99" t="s">
        <v>45</v>
      </c>
      <c r="E162" s="99"/>
      <c r="G162" s="100" t="s">
        <v>46</v>
      </c>
      <c r="H162" s="139">
        <v>0</v>
      </c>
      <c r="I162" s="213" t="str">
        <f>IFERROR(H162/H$79,"")</f>
        <v/>
      </c>
      <c r="J162" s="167" t="str">
        <f>IFERROR(H162/I$79,"")</f>
        <v/>
      </c>
      <c r="K162" s="167" t="str">
        <f>IFERROR(H162/J$79,"")</f>
        <v/>
      </c>
      <c r="L162" s="197" t="str">
        <f>IFERROR(H162/H$174,"")</f>
        <v/>
      </c>
      <c r="M162" s="119"/>
      <c r="N162" s="119" t="s">
        <v>299</v>
      </c>
      <c r="O162" s="84"/>
    </row>
    <row r="163" spans="1:15" outlineLevel="2" x14ac:dyDescent="0.3">
      <c r="C163" s="195">
        <f>COUNTA(D$26:D163)</f>
        <v>112</v>
      </c>
      <c r="D163" s="99" t="s">
        <v>47</v>
      </c>
      <c r="E163" s="99"/>
      <c r="G163" s="100" t="s">
        <v>46</v>
      </c>
      <c r="H163" s="139">
        <v>0</v>
      </c>
      <c r="I163" s="213" t="str">
        <f t="shared" ref="I163:I172" si="16">IFERROR(H163/H$79,"")</f>
        <v/>
      </c>
      <c r="J163" s="167" t="str">
        <f t="shared" ref="J163:J172" si="17">IFERROR(H163/I$79,"")</f>
        <v/>
      </c>
      <c r="K163" s="167" t="str">
        <f t="shared" ref="K163:K172" si="18">IFERROR(H163/J$79,"")</f>
        <v/>
      </c>
      <c r="L163" s="197" t="str">
        <f t="shared" ref="L163:L172" si="19">IFERROR(H163/H$174,"")</f>
        <v/>
      </c>
      <c r="M163" s="119"/>
      <c r="N163" s="119"/>
      <c r="O163" s="84"/>
    </row>
    <row r="164" spans="1:15" outlineLevel="2" x14ac:dyDescent="0.3">
      <c r="C164" s="195">
        <f>COUNTA(D$26:D164)</f>
        <v>113</v>
      </c>
      <c r="D164" s="99" t="s">
        <v>48</v>
      </c>
      <c r="E164" s="99"/>
      <c r="G164" s="100" t="s">
        <v>46</v>
      </c>
      <c r="H164" s="139">
        <v>0</v>
      </c>
      <c r="I164" s="213" t="str">
        <f t="shared" si="16"/>
        <v/>
      </c>
      <c r="J164" s="167" t="str">
        <f t="shared" si="17"/>
        <v/>
      </c>
      <c r="K164" s="167" t="str">
        <f t="shared" si="18"/>
        <v/>
      </c>
      <c r="L164" s="197" t="str">
        <f t="shared" si="19"/>
        <v/>
      </c>
      <c r="M164" s="119"/>
      <c r="N164" s="119"/>
      <c r="O164" s="84"/>
    </row>
    <row r="165" spans="1:15" outlineLevel="2" x14ac:dyDescent="0.3">
      <c r="C165" s="195">
        <f>COUNTA(D$26:D165)</f>
        <v>114</v>
      </c>
      <c r="D165" s="99" t="s">
        <v>49</v>
      </c>
      <c r="E165" s="99"/>
      <c r="G165" s="100" t="s">
        <v>46</v>
      </c>
      <c r="H165" s="139">
        <v>0</v>
      </c>
      <c r="I165" s="213" t="str">
        <f t="shared" si="16"/>
        <v/>
      </c>
      <c r="J165" s="167" t="str">
        <f t="shared" si="17"/>
        <v/>
      </c>
      <c r="K165" s="167" t="str">
        <f t="shared" si="18"/>
        <v/>
      </c>
      <c r="L165" s="197" t="str">
        <f t="shared" si="19"/>
        <v/>
      </c>
      <c r="M165" s="119"/>
      <c r="N165" s="119"/>
      <c r="O165" s="84"/>
    </row>
    <row r="166" spans="1:15" outlineLevel="2" x14ac:dyDescent="0.3">
      <c r="C166" s="195">
        <f>COUNTA(D$26:D166)</f>
        <v>115</v>
      </c>
      <c r="D166" s="99" t="s">
        <v>50</v>
      </c>
      <c r="E166" s="99"/>
      <c r="G166" s="100" t="s">
        <v>46</v>
      </c>
      <c r="H166" s="139">
        <v>0</v>
      </c>
      <c r="I166" s="213" t="str">
        <f t="shared" si="16"/>
        <v/>
      </c>
      <c r="J166" s="167" t="str">
        <f t="shared" si="17"/>
        <v/>
      </c>
      <c r="K166" s="167" t="str">
        <f t="shared" si="18"/>
        <v/>
      </c>
      <c r="L166" s="197" t="str">
        <f t="shared" si="19"/>
        <v/>
      </c>
      <c r="M166" s="119"/>
      <c r="N166" s="119"/>
      <c r="O166" s="84"/>
    </row>
    <row r="167" spans="1:15" outlineLevel="2" x14ac:dyDescent="0.3">
      <c r="C167" s="195">
        <f>COUNTA(D$26:D167)</f>
        <v>116</v>
      </c>
      <c r="D167" s="99" t="s">
        <v>51</v>
      </c>
      <c r="E167" s="99"/>
      <c r="G167" s="100" t="s">
        <v>46</v>
      </c>
      <c r="H167" s="139">
        <v>0</v>
      </c>
      <c r="I167" s="213" t="str">
        <f t="shared" si="16"/>
        <v/>
      </c>
      <c r="J167" s="167" t="str">
        <f t="shared" si="17"/>
        <v/>
      </c>
      <c r="K167" s="167" t="str">
        <f t="shared" si="18"/>
        <v/>
      </c>
      <c r="L167" s="197" t="str">
        <f t="shared" si="19"/>
        <v/>
      </c>
      <c r="M167" s="119"/>
      <c r="N167" s="119"/>
      <c r="O167" s="84"/>
    </row>
    <row r="168" spans="1:15" outlineLevel="2" x14ac:dyDescent="0.3">
      <c r="C168" s="195">
        <f>COUNTA(D$26:D168)</f>
        <v>117</v>
      </c>
      <c r="D168" s="99" t="s">
        <v>52</v>
      </c>
      <c r="E168" s="99"/>
      <c r="G168" s="100" t="s">
        <v>46</v>
      </c>
      <c r="H168" s="139">
        <v>0</v>
      </c>
      <c r="I168" s="213" t="str">
        <f t="shared" si="16"/>
        <v/>
      </c>
      <c r="J168" s="167" t="str">
        <f t="shared" si="17"/>
        <v/>
      </c>
      <c r="K168" s="167" t="str">
        <f t="shared" si="18"/>
        <v/>
      </c>
      <c r="L168" s="197" t="str">
        <f t="shared" si="19"/>
        <v/>
      </c>
      <c r="M168" s="119"/>
      <c r="N168" s="119"/>
      <c r="O168" s="84"/>
    </row>
    <row r="169" spans="1:15" outlineLevel="2" x14ac:dyDescent="0.3">
      <c r="C169" s="195">
        <f>COUNTA(D$26:D169)</f>
        <v>118</v>
      </c>
      <c r="D169" s="99" t="s">
        <v>53</v>
      </c>
      <c r="E169" s="99"/>
      <c r="G169" s="100" t="s">
        <v>46</v>
      </c>
      <c r="H169" s="139">
        <v>0</v>
      </c>
      <c r="I169" s="213" t="str">
        <f t="shared" si="16"/>
        <v/>
      </c>
      <c r="J169" s="167" t="str">
        <f t="shared" si="17"/>
        <v/>
      </c>
      <c r="K169" s="167" t="str">
        <f t="shared" si="18"/>
        <v/>
      </c>
      <c r="L169" s="197" t="str">
        <f t="shared" si="19"/>
        <v/>
      </c>
      <c r="M169" s="119"/>
      <c r="N169" s="119"/>
      <c r="O169" s="84"/>
    </row>
    <row r="170" spans="1:15" outlineLevel="2" x14ac:dyDescent="0.3">
      <c r="C170" s="195">
        <f>COUNTA(D$26:D170)</f>
        <v>119</v>
      </c>
      <c r="D170" s="99" t="s">
        <v>54</v>
      </c>
      <c r="E170" s="99"/>
      <c r="G170" s="100" t="s">
        <v>46</v>
      </c>
      <c r="H170" s="139">
        <v>0</v>
      </c>
      <c r="I170" s="213" t="str">
        <f t="shared" si="16"/>
        <v/>
      </c>
      <c r="J170" s="167" t="str">
        <f t="shared" si="17"/>
        <v/>
      </c>
      <c r="K170" s="167" t="str">
        <f t="shared" si="18"/>
        <v/>
      </c>
      <c r="L170" s="197" t="str">
        <f t="shared" si="19"/>
        <v/>
      </c>
      <c r="M170" s="119"/>
      <c r="N170" s="119"/>
      <c r="O170" s="84"/>
    </row>
    <row r="171" spans="1:15" outlineLevel="2" x14ac:dyDescent="0.3">
      <c r="C171" s="195">
        <f>COUNTA(D$26:D171)</f>
        <v>120</v>
      </c>
      <c r="D171" s="99" t="s">
        <v>55</v>
      </c>
      <c r="E171" s="99"/>
      <c r="G171" s="100" t="s">
        <v>46</v>
      </c>
      <c r="H171" s="139">
        <v>0</v>
      </c>
      <c r="I171" s="213" t="str">
        <f t="shared" si="16"/>
        <v/>
      </c>
      <c r="J171" s="167" t="str">
        <f t="shared" si="17"/>
        <v/>
      </c>
      <c r="K171" s="167" t="str">
        <f t="shared" si="18"/>
        <v/>
      </c>
      <c r="L171" s="197" t="str">
        <f t="shared" si="19"/>
        <v/>
      </c>
      <c r="M171" s="119"/>
      <c r="N171" s="119"/>
      <c r="O171" s="84"/>
    </row>
    <row r="172" spans="1:15" outlineLevel="2" x14ac:dyDescent="0.3">
      <c r="C172" s="195">
        <f>COUNTA(D$26:D172)</f>
        <v>121</v>
      </c>
      <c r="D172" s="99" t="s">
        <v>56</v>
      </c>
      <c r="E172" s="99"/>
      <c r="G172" s="100" t="s">
        <v>46</v>
      </c>
      <c r="H172" s="139">
        <v>0</v>
      </c>
      <c r="I172" s="213" t="str">
        <f t="shared" si="16"/>
        <v/>
      </c>
      <c r="J172" s="167" t="str">
        <f t="shared" si="17"/>
        <v/>
      </c>
      <c r="K172" s="167" t="str">
        <f t="shared" si="18"/>
        <v/>
      </c>
      <c r="L172" s="197" t="str">
        <f t="shared" si="19"/>
        <v/>
      </c>
      <c r="M172" s="119"/>
      <c r="N172" s="119"/>
      <c r="O172" s="84"/>
    </row>
    <row r="173" spans="1:15" ht="15.75" outlineLevel="2" thickBot="1" x14ac:dyDescent="0.35">
      <c r="C173"/>
      <c r="D173" s="84"/>
      <c r="E173" s="84"/>
      <c r="F173" s="84"/>
      <c r="G173" s="84"/>
      <c r="H173" s="84"/>
      <c r="I173" s="84"/>
      <c r="J173" s="84"/>
      <c r="K173" s="84"/>
      <c r="L173" s="84"/>
      <c r="M173" s="84"/>
      <c r="N173" s="84"/>
      <c r="O173" s="84"/>
    </row>
    <row r="174" spans="1:15" ht="15.75" outlineLevel="2" thickBot="1" x14ac:dyDescent="0.35">
      <c r="C174"/>
      <c r="D174" s="2" t="s">
        <v>25</v>
      </c>
      <c r="E174"/>
      <c r="F174"/>
      <c r="G174"/>
      <c r="H174" s="199">
        <f>SUM(H162:H172)</f>
        <v>0</v>
      </c>
      <c r="I174" s="199">
        <f>SUM(I162:I172)</f>
        <v>0</v>
      </c>
      <c r="J174" s="199">
        <f>SUM(J162:J172)</f>
        <v>0</v>
      </c>
      <c r="K174" s="199">
        <f>SUM(K162:K172)</f>
        <v>0</v>
      </c>
      <c r="L174" s="203">
        <f>SUM(L162:L172)</f>
        <v>0</v>
      </c>
      <c r="M174"/>
      <c r="N174"/>
      <c r="O174" s="84"/>
    </row>
    <row r="175" spans="1:15" outlineLevel="1" x14ac:dyDescent="0.3">
      <c r="A175"/>
      <c r="B175"/>
      <c r="C175"/>
      <c r="D175"/>
      <c r="E175"/>
      <c r="F175"/>
      <c r="G175"/>
      <c r="H175"/>
      <c r="I175"/>
      <c r="J175" s="1"/>
      <c r="K175" s="1"/>
      <c r="L175" s="1"/>
      <c r="M175" s="1"/>
      <c r="N175" s="1"/>
      <c r="O175" s="84"/>
    </row>
    <row r="176" spans="1:15" outlineLevel="1" x14ac:dyDescent="0.3">
      <c r="C176" s="104" t="s">
        <v>57</v>
      </c>
      <c r="D176" s="104"/>
      <c r="E176" s="104"/>
      <c r="F176" s="105"/>
      <c r="G176" s="92"/>
      <c r="H176" s="92"/>
      <c r="I176" s="93"/>
      <c r="J176" s="93"/>
      <c r="K176" s="93"/>
      <c r="L176" s="93"/>
      <c r="M176" s="120"/>
      <c r="N176" s="104" t="s">
        <v>245</v>
      </c>
      <c r="O176" s="84"/>
    </row>
    <row r="177" spans="1:15" ht="15" customHeight="1" outlineLevel="1" x14ac:dyDescent="0.3">
      <c r="C177" s="224"/>
      <c r="D177" s="224"/>
      <c r="E177" s="224"/>
      <c r="F177" s="224"/>
      <c r="G177" s="224"/>
      <c r="H177" s="224"/>
      <c r="I177" s="224"/>
      <c r="J177" s="224"/>
      <c r="K177" s="224"/>
      <c r="L177" s="224"/>
      <c r="M177" s="224"/>
      <c r="N177" s="236" t="s">
        <v>316</v>
      </c>
      <c r="O177" s="84"/>
    </row>
    <row r="178" spans="1:15" ht="24" customHeight="1" outlineLevel="1" x14ac:dyDescent="0.3">
      <c r="C178" s="224"/>
      <c r="D178" s="224"/>
      <c r="E178" s="224"/>
      <c r="F178" s="224"/>
      <c r="G178" s="224"/>
      <c r="H178" s="224"/>
      <c r="I178" s="224"/>
      <c r="J178" s="224"/>
      <c r="K178" s="224"/>
      <c r="L178" s="224"/>
      <c r="M178" s="224"/>
      <c r="N178" s="236"/>
      <c r="O178" s="84"/>
    </row>
    <row r="179" spans="1:15" outlineLevel="1" x14ac:dyDescent="0.3">
      <c r="C179" s="224"/>
      <c r="D179" s="224"/>
      <c r="E179" s="224"/>
      <c r="F179" s="224"/>
      <c r="G179" s="224"/>
      <c r="H179" s="224"/>
      <c r="I179" s="224"/>
      <c r="J179" s="224"/>
      <c r="K179" s="224"/>
      <c r="L179" s="224"/>
      <c r="M179" s="224"/>
      <c r="N179" s="236"/>
      <c r="O179" s="84"/>
    </row>
    <row r="180" spans="1:15" outlineLevel="2" x14ac:dyDescent="0.3">
      <c r="C180" s="201">
        <f>COUNTA(D$26:D180)</f>
        <v>123</v>
      </c>
      <c r="D180" s="108" t="s">
        <v>274</v>
      </c>
      <c r="E180" s="108"/>
      <c r="G180" s="109" t="s">
        <v>256</v>
      </c>
      <c r="H180" s="140"/>
      <c r="I180"/>
      <c r="J180"/>
      <c r="K180"/>
      <c r="L180"/>
      <c r="M180" s="119"/>
      <c r="N180" s="119" t="s">
        <v>275</v>
      </c>
      <c r="O180" s="84"/>
    </row>
    <row r="181" spans="1:15" ht="15" customHeight="1" outlineLevel="2" x14ac:dyDescent="0.3">
      <c r="C181" s="201">
        <f>COUNTA(D$26:D181)</f>
        <v>124</v>
      </c>
      <c r="D181" s="108" t="s">
        <v>271</v>
      </c>
      <c r="E181" s="108"/>
      <c r="G181" s="109" t="s">
        <v>273</v>
      </c>
      <c r="H181" s="141"/>
      <c r="I181" s="102"/>
      <c r="J181" s="102"/>
      <c r="K181" s="102"/>
      <c r="L181" s="103"/>
      <c r="M181" s="119"/>
      <c r="N181" s="119" t="s">
        <v>301</v>
      </c>
      <c r="O181" s="84"/>
    </row>
    <row r="182" spans="1:15" outlineLevel="2" x14ac:dyDescent="0.3">
      <c r="C182" s="201">
        <f>COUNTA(D$26:D182)</f>
        <v>125</v>
      </c>
      <c r="D182" s="108" t="s">
        <v>306</v>
      </c>
      <c r="E182" s="108"/>
      <c r="G182" s="109" t="s">
        <v>58</v>
      </c>
      <c r="H182" s="138"/>
      <c r="I182" s="111"/>
      <c r="J182" s="102"/>
      <c r="K182" s="102"/>
      <c r="L182" s="103"/>
      <c r="M182" s="119"/>
      <c r="N182" s="119" t="s">
        <v>304</v>
      </c>
      <c r="O182" s="84"/>
    </row>
    <row r="183" spans="1:15" outlineLevel="2" x14ac:dyDescent="0.3">
      <c r="C183" s="201">
        <f>COUNTA(D$26:D183)</f>
        <v>126</v>
      </c>
      <c r="D183" s="108" t="s">
        <v>60</v>
      </c>
      <c r="E183" s="108"/>
      <c r="G183" s="109" t="s">
        <v>39</v>
      </c>
      <c r="H183" s="138"/>
      <c r="I183" s="102"/>
      <c r="J183" s="102"/>
      <c r="K183" s="102"/>
      <c r="L183" s="103"/>
      <c r="M183" s="119"/>
      <c r="N183" s="119" t="s">
        <v>300</v>
      </c>
      <c r="O183" s="84"/>
    </row>
    <row r="184" spans="1:15" outlineLevel="2" x14ac:dyDescent="0.3">
      <c r="C184" s="201">
        <f>COUNTA(D$26:D184)</f>
        <v>127</v>
      </c>
      <c r="D184" s="108" t="s">
        <v>61</v>
      </c>
      <c r="E184" s="108"/>
      <c r="G184" s="109" t="s">
        <v>13</v>
      </c>
      <c r="H184" s="206"/>
      <c r="I184" s="102"/>
      <c r="J184" s="102"/>
      <c r="K184" s="102"/>
      <c r="L184" s="103"/>
      <c r="M184" s="119"/>
      <c r="N184" s="119" t="s">
        <v>276</v>
      </c>
      <c r="O184" s="84"/>
    </row>
    <row r="185" spans="1:15" outlineLevel="1" x14ac:dyDescent="0.3">
      <c r="C185" s="107"/>
      <c r="D185" s="108"/>
      <c r="E185" s="108"/>
      <c r="F185" s="109"/>
      <c r="G185" s="110"/>
      <c r="H185"/>
      <c r="I185" s="102"/>
      <c r="J185" s="102"/>
      <c r="K185" s="102"/>
      <c r="L185" s="103"/>
      <c r="M185" s="119"/>
      <c r="N185" s="119"/>
      <c r="O185" s="84"/>
    </row>
    <row r="186" spans="1:15" outlineLevel="1" x14ac:dyDescent="0.3">
      <c r="C186" s="112" t="s">
        <v>62</v>
      </c>
      <c r="D186" s="112"/>
      <c r="E186" s="112"/>
      <c r="F186" s="113"/>
      <c r="G186" s="92"/>
      <c r="H186" s="96"/>
      <c r="I186" s="96"/>
      <c r="J186" s="97"/>
      <c r="K186" s="97"/>
      <c r="L186" s="97"/>
      <c r="M186" s="120"/>
      <c r="N186" s="104" t="s">
        <v>245</v>
      </c>
      <c r="O186" s="84"/>
    </row>
    <row r="187" spans="1:15" outlineLevel="2" x14ac:dyDescent="0.3">
      <c r="A187"/>
      <c r="B187"/>
      <c r="C187" s="220"/>
      <c r="D187" s="220"/>
      <c r="E187" s="220"/>
      <c r="F187" s="220"/>
      <c r="G187" s="220"/>
      <c r="H187" s="220"/>
      <c r="I187" s="220"/>
      <c r="J187" s="219"/>
      <c r="K187" s="219"/>
      <c r="L187" s="219"/>
      <c r="M187" s="219"/>
      <c r="N187" s="225" t="s">
        <v>318</v>
      </c>
      <c r="O187" s="84"/>
    </row>
    <row r="188" spans="1:15" outlineLevel="2" x14ac:dyDescent="0.3">
      <c r="C188" s="201">
        <f>COUNTA(D$26:D188)</f>
        <v>128</v>
      </c>
      <c r="D188" s="108" t="s">
        <v>302</v>
      </c>
      <c r="E188" s="108"/>
      <c r="G188" s="109" t="s">
        <v>58</v>
      </c>
      <c r="H188" s="138"/>
      <c r="I188" s="114"/>
      <c r="J188" s="102"/>
      <c r="K188" s="102"/>
      <c r="L188" s="103"/>
      <c r="M188" s="119"/>
      <c r="N188" s="119" t="s">
        <v>303</v>
      </c>
      <c r="O188" s="84"/>
    </row>
    <row r="189" spans="1:15" outlineLevel="2" x14ac:dyDescent="0.3">
      <c r="C189" s="202">
        <f>COUNTA(D$26:D189)</f>
        <v>129</v>
      </c>
      <c r="D189" s="108" t="s">
        <v>60</v>
      </c>
      <c r="E189" s="108"/>
      <c r="G189" s="109" t="s">
        <v>39</v>
      </c>
      <c r="H189" s="138"/>
      <c r="I189" s="102"/>
      <c r="J189" s="102"/>
      <c r="K189" s="102"/>
      <c r="L189" s="103"/>
      <c r="M189" s="119"/>
      <c r="N189" s="119" t="s">
        <v>307</v>
      </c>
      <c r="O189" s="84"/>
    </row>
    <row r="190" spans="1:15" outlineLevel="2" x14ac:dyDescent="0.3">
      <c r="C190" s="201">
        <f>COUNTA(D$26:D190)</f>
        <v>130</v>
      </c>
      <c r="D190" s="108" t="s">
        <v>61</v>
      </c>
      <c r="E190" s="108"/>
      <c r="G190" s="109" t="s">
        <v>13</v>
      </c>
      <c r="H190" s="206"/>
      <c r="I190" s="212"/>
      <c r="J190" s="204"/>
      <c r="K190" s="204"/>
      <c r="L190" s="103"/>
      <c r="M190" s="119"/>
      <c r="N190" s="119" t="s">
        <v>308</v>
      </c>
      <c r="O190" s="84"/>
    </row>
    <row r="191" spans="1:15" outlineLevel="1" x14ac:dyDescent="0.3">
      <c r="C191" s="107"/>
      <c r="D191" s="108"/>
      <c r="E191" s="108"/>
      <c r="F191" s="109"/>
      <c r="G191" s="110"/>
      <c r="H191"/>
      <c r="I191" s="102"/>
      <c r="J191" s="102"/>
      <c r="K191" s="102"/>
      <c r="L191" s="103"/>
      <c r="M191" s="119"/>
      <c r="N191" s="119"/>
      <c r="O191" s="84"/>
    </row>
    <row r="192" spans="1:15" outlineLevel="1" x14ac:dyDescent="0.3">
      <c r="C192" s="112" t="s">
        <v>63</v>
      </c>
      <c r="D192" s="112"/>
      <c r="E192" s="112"/>
      <c r="F192" s="113"/>
      <c r="G192" s="92"/>
      <c r="H192" s="96"/>
      <c r="I192" s="97"/>
      <c r="J192" s="97"/>
      <c r="K192" s="97"/>
      <c r="L192" s="97"/>
      <c r="M192" s="120"/>
      <c r="N192" s="104" t="s">
        <v>245</v>
      </c>
      <c r="O192" s="84"/>
    </row>
    <row r="193" spans="1:15" outlineLevel="2" x14ac:dyDescent="0.3">
      <c r="A193"/>
      <c r="B193"/>
      <c r="C193"/>
      <c r="D193"/>
      <c r="E193"/>
      <c r="F193"/>
      <c r="G193"/>
      <c r="H193"/>
      <c r="I193"/>
      <c r="J193" s="1"/>
      <c r="K193" s="1"/>
      <c r="L193" s="1"/>
      <c r="M193" s="1"/>
      <c r="N193" s="1"/>
      <c r="O193" s="84"/>
    </row>
    <row r="194" spans="1:15" outlineLevel="2" x14ac:dyDescent="0.3">
      <c r="C194" s="201">
        <f>COUNTA(D$26:D194)</f>
        <v>131</v>
      </c>
      <c r="D194" s="108" t="s">
        <v>64</v>
      </c>
      <c r="E194" s="108"/>
      <c r="G194" s="109" t="s">
        <v>39</v>
      </c>
      <c r="H194" s="138"/>
      <c r="I194" s="102"/>
      <c r="J194" s="102"/>
      <c r="K194" s="102"/>
      <c r="L194" s="103"/>
      <c r="M194" s="119"/>
      <c r="N194" s="119" t="s">
        <v>277</v>
      </c>
      <c r="O194" s="84"/>
    </row>
    <row r="195" spans="1:15" outlineLevel="2" x14ac:dyDescent="0.3">
      <c r="C195" s="201">
        <f>COUNTA(D$26:D195)</f>
        <v>132</v>
      </c>
      <c r="D195" s="108" t="s">
        <v>65</v>
      </c>
      <c r="E195" s="108"/>
      <c r="G195" s="109" t="s">
        <v>39</v>
      </c>
      <c r="H195" s="138"/>
      <c r="I195" s="102"/>
      <c r="J195" s="102"/>
      <c r="K195" s="102"/>
      <c r="L195" s="103"/>
      <c r="M195" s="119"/>
      <c r="N195" s="119" t="s">
        <v>278</v>
      </c>
      <c r="O195" s="84"/>
    </row>
    <row r="196" spans="1:15" outlineLevel="2" x14ac:dyDescent="0.3">
      <c r="C196" s="201">
        <f>COUNTA(D$26:D196)</f>
        <v>133</v>
      </c>
      <c r="D196" s="1" t="s">
        <v>279</v>
      </c>
      <c r="F196" s="29"/>
      <c r="G196" s="109" t="s">
        <v>39</v>
      </c>
      <c r="H196" s="138"/>
      <c r="I196" s="33"/>
      <c r="K196" s="34"/>
      <c r="M196" s="1"/>
      <c r="N196" s="119" t="s">
        <v>296</v>
      </c>
      <c r="O196" s="84"/>
    </row>
    <row r="197" spans="1:15" outlineLevel="1" x14ac:dyDescent="0.3">
      <c r="O197" s="84"/>
    </row>
    <row r="198" spans="1:15" x14ac:dyDescent="0.3">
      <c r="O198" s="84"/>
    </row>
    <row r="199" spans="1:15" x14ac:dyDescent="0.3">
      <c r="A199" s="84"/>
      <c r="B199" s="84"/>
      <c r="C199" s="84"/>
      <c r="D199" s="84"/>
      <c r="E199" s="84"/>
      <c r="F199" s="84"/>
      <c r="G199" s="84"/>
      <c r="H199" s="84"/>
      <c r="I199" s="84"/>
      <c r="J199" s="84"/>
      <c r="K199" s="84"/>
      <c r="L199" s="84"/>
      <c r="M199" s="84"/>
      <c r="N199" s="84"/>
      <c r="O199" s="84"/>
    </row>
    <row r="200" spans="1:15" hidden="1" x14ac:dyDescent="0.3">
      <c r="N200"/>
      <c r="O200"/>
    </row>
    <row r="201" spans="1:15" hidden="1" x14ac:dyDescent="0.3">
      <c r="N201"/>
      <c r="O201"/>
    </row>
    <row r="202" spans="1:15" hidden="1" x14ac:dyDescent="0.3">
      <c r="N202"/>
      <c r="O202"/>
    </row>
    <row r="203" spans="1:15" hidden="1" x14ac:dyDescent="0.3">
      <c r="N203"/>
      <c r="O203"/>
    </row>
    <row r="204" spans="1:15" hidden="1" x14ac:dyDescent="0.3">
      <c r="N204"/>
      <c r="O204"/>
    </row>
    <row r="205" spans="1:15" hidden="1" x14ac:dyDescent="0.3">
      <c r="N205"/>
      <c r="O205"/>
    </row>
    <row r="206" spans="1:15" hidden="1" x14ac:dyDescent="0.3">
      <c r="N206"/>
      <c r="O206"/>
    </row>
    <row r="207" spans="1:15" hidden="1" x14ac:dyDescent="0.3">
      <c r="N207"/>
      <c r="O207"/>
    </row>
    <row r="208" spans="1:15" hidden="1" x14ac:dyDescent="0.3">
      <c r="N208"/>
      <c r="O208"/>
    </row>
    <row r="209" spans="14:15" hidden="1" x14ac:dyDescent="0.3">
      <c r="N209"/>
      <c r="O209"/>
    </row>
    <row r="210" spans="14:15" hidden="1" x14ac:dyDescent="0.3">
      <c r="N210"/>
      <c r="O210"/>
    </row>
    <row r="211" spans="14:15" hidden="1" x14ac:dyDescent="0.3">
      <c r="N211"/>
      <c r="O211"/>
    </row>
    <row r="212" spans="14:15" hidden="1" x14ac:dyDescent="0.3">
      <c r="N212"/>
      <c r="O212"/>
    </row>
    <row r="213" spans="14:15" hidden="1" x14ac:dyDescent="0.3">
      <c r="N213"/>
      <c r="O213"/>
    </row>
    <row r="214" spans="14:15" hidden="1" x14ac:dyDescent="0.3">
      <c r="N214"/>
      <c r="O214"/>
    </row>
    <row r="215" spans="14:15" hidden="1" x14ac:dyDescent="0.3">
      <c r="N215"/>
      <c r="O215"/>
    </row>
    <row r="286" spans="1:1" hidden="1" x14ac:dyDescent="0.3">
      <c r="A286" s="20"/>
    </row>
  </sheetData>
  <sheetProtection algorithmName="SHA-512" hashValue="AHzEvcFx7VpgA/nJ98FyFUYifgTEAL5cumg6JLaMrAPZo1e4ml4H4h870wLcK8UzTulKwXt11ehl3evxpKJrSw==" saltValue="aYw9Wz7qEbxr+EUQXO2I2w==" spinCount="100000" sheet="1" objects="1" scenarios="1" selectLockedCells="1"/>
  <mergeCells count="6">
    <mergeCell ref="N34:N53"/>
    <mergeCell ref="N80:N81"/>
    <mergeCell ref="N177:N179"/>
    <mergeCell ref="N84:N85"/>
    <mergeCell ref="N113:N114"/>
    <mergeCell ref="N58:N59"/>
  </mergeCells>
  <conditionalFormatting sqref="H80">
    <cfRule type="cellIs" dxfId="9" priority="2" operator="lessThan">
      <formula>0.3</formula>
    </cfRule>
  </conditionalFormatting>
  <conditionalFormatting sqref="H181">
    <cfRule type="expression" dxfId="8" priority="4">
      <formula>$H$180="LVR Ratio"</formula>
    </cfRule>
  </conditionalFormatting>
  <dataValidations count="2">
    <dataValidation type="date" allowBlank="1" showInputMessage="1" showErrorMessage="1" sqref="H26" xr:uid="{73BF0F96-FD91-4E4D-9C43-D2C24EE60060}">
      <formula1>1</formula1>
      <formula2>73415</formula2>
    </dataValidation>
    <dataValidation type="whole" allowBlank="1" showInputMessage="1" showErrorMessage="1" sqref="H27" xr:uid="{6D337000-02A1-4FA5-B30C-038555806036}">
      <formula1>1</formula1>
      <formula2>100000</formula2>
    </dataValidation>
  </dataValidations>
  <pageMargins left="0.7" right="0.7" top="0.75" bottom="0.75" header="0.3" footer="0.3"/>
  <pageSetup paperSize="9" orientation="portrait" verticalDpi="0" r:id="rId1"/>
  <customProperties>
    <customPr name="Guid" r:id="rId2"/>
  </customProperties>
  <extLst>
    <ext xmlns:x14="http://schemas.microsoft.com/office/spreadsheetml/2009/9/main" uri="{CCE6A557-97BC-4b89-ADB6-D9C93CAAB3DF}">
      <x14:dataValidations xmlns:xm="http://schemas.microsoft.com/office/excel/2006/main" count="1">
        <x14:dataValidation type="list" allowBlank="1" showInputMessage="1" showErrorMessage="1" xr:uid="{0CEFB5AC-DFAB-4AFF-AABC-E3B1F8081B85}">
          <x14:formula1>
            <xm:f>Information!$E$53:$E$55</xm:f>
          </x14:formula1>
          <xm:sqref>H180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662BB-82DF-413E-B8A8-E84EEEAE392B}">
  <sheetPr codeName="Sheet3">
    <pageSetUpPr autoPageBreaks="0"/>
  </sheetPr>
  <dimension ref="A1:JE197"/>
  <sheetViews>
    <sheetView showGridLines="0" zoomScaleNormal="100" zoomScaleSheetLayoutView="50" workbookViewId="0">
      <pane xSplit="9" ySplit="7" topLeftCell="J8" activePane="bottomRight" state="frozen"/>
      <selection pane="topRight" activeCell="J1" sqref="J1"/>
      <selection pane="bottomLeft" activeCell="A8" sqref="A8"/>
      <selection pane="bottomRight"/>
    </sheetView>
  </sheetViews>
  <sheetFormatPr defaultColWidth="0" defaultRowHeight="15" zeroHeight="1" outlineLevelRow="1" x14ac:dyDescent="0.3"/>
  <cols>
    <col min="1" max="3" width="3.7109375" style="1" customWidth="1"/>
    <col min="4" max="4" width="35.7109375" style="1" customWidth="1"/>
    <col min="5" max="5" width="15.85546875" style="1" customWidth="1"/>
    <col min="6" max="13" width="12.7109375" style="1" customWidth="1"/>
    <col min="14" max="14" width="6.85546875" style="1" customWidth="1"/>
    <col min="15" max="26" width="12.7109375" style="1" customWidth="1"/>
    <col min="27" max="27" width="3.7109375" style="1" customWidth="1"/>
    <col min="28" max="29" width="8.85546875" hidden="1" customWidth="1"/>
    <col min="30" max="257" width="12.7109375" hidden="1" customWidth="1"/>
    <col min="258" max="265" width="12.7109375" style="1" hidden="1" customWidth="1"/>
    <col min="266" max="16384" width="0" style="1" hidden="1"/>
  </cols>
  <sheetData>
    <row r="1" spans="1:257" s="4" customFormat="1" x14ac:dyDescent="0.3">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row>
    <row r="2" spans="1:257" s="4" customFormat="1" x14ac:dyDescent="0.3">
      <c r="B2" s="174" t="str">
        <f>'Instructions and Inputs'!B2</f>
        <v>Build-to-Rent Feasibility Proforma Template</v>
      </c>
      <c r="E2" s="11" t="s">
        <v>4</v>
      </c>
      <c r="F2" s="173" t="str">
        <f>'Instructions and Inputs'!$E$13</f>
        <v>Nominal</v>
      </c>
      <c r="K2" s="10"/>
      <c r="M2" s="4" t="s">
        <v>67</v>
      </c>
      <c r="O2" s="186">
        <f t="shared" ref="O2:Z2" si="0">N3+1</f>
        <v>1</v>
      </c>
      <c r="P2" s="186">
        <f t="shared" si="0"/>
        <v>367</v>
      </c>
      <c r="Q2" s="186">
        <f t="shared" si="0"/>
        <v>732</v>
      </c>
      <c r="R2" s="186">
        <f t="shared" si="0"/>
        <v>1097</v>
      </c>
      <c r="S2" s="186">
        <f t="shared" si="0"/>
        <v>1462</v>
      </c>
      <c r="T2" s="186">
        <f t="shared" si="0"/>
        <v>1828</v>
      </c>
      <c r="U2" s="186">
        <f t="shared" si="0"/>
        <v>2193</v>
      </c>
      <c r="V2" s="186">
        <f t="shared" si="0"/>
        <v>2558</v>
      </c>
      <c r="W2" s="186">
        <f t="shared" si="0"/>
        <v>2923</v>
      </c>
      <c r="X2" s="186">
        <f t="shared" si="0"/>
        <v>3289</v>
      </c>
      <c r="Y2" s="186">
        <f t="shared" si="0"/>
        <v>3654</v>
      </c>
      <c r="Z2" s="186">
        <f t="shared" si="0"/>
        <v>4019</v>
      </c>
      <c r="AA2" s="14"/>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row>
    <row r="3" spans="1:257" s="4" customFormat="1" x14ac:dyDescent="0.3">
      <c r="B3" s="173" t="str">
        <f ca="1">RIGHT(CELL("filename",A1),LEN(CELL("filename",A1))-FIND("]",CELL("filename",A1)))</f>
        <v>Calculation</v>
      </c>
      <c r="E3" s="11" t="s">
        <v>6</v>
      </c>
      <c r="F3" s="173" t="str">
        <f>'Instructions and Inputs'!$E$14</f>
        <v>Monthly</v>
      </c>
      <c r="K3" s="10"/>
      <c r="M3" s="4" t="s">
        <v>68</v>
      </c>
      <c r="N3" s="175">
        <f>DATE(YEAR('Instructions and Inputs'!$H$26), 1, 1)-1</f>
        <v>0</v>
      </c>
      <c r="O3" s="186">
        <f t="shared" ref="O3:Z3" si="1">EOMONTH(O2,12-1)</f>
        <v>366</v>
      </c>
      <c r="P3" s="186">
        <f t="shared" si="1"/>
        <v>731</v>
      </c>
      <c r="Q3" s="186">
        <f t="shared" si="1"/>
        <v>1096</v>
      </c>
      <c r="R3" s="186">
        <f t="shared" si="1"/>
        <v>1461</v>
      </c>
      <c r="S3" s="186">
        <f t="shared" si="1"/>
        <v>1827</v>
      </c>
      <c r="T3" s="186">
        <f t="shared" si="1"/>
        <v>2192</v>
      </c>
      <c r="U3" s="186">
        <f t="shared" si="1"/>
        <v>2557</v>
      </c>
      <c r="V3" s="186">
        <f t="shared" si="1"/>
        <v>2922</v>
      </c>
      <c r="W3" s="186">
        <f t="shared" si="1"/>
        <v>3288</v>
      </c>
      <c r="X3" s="186">
        <f t="shared" si="1"/>
        <v>3653</v>
      </c>
      <c r="Y3" s="186">
        <f t="shared" si="1"/>
        <v>4018</v>
      </c>
      <c r="Z3" s="186">
        <f t="shared" si="1"/>
        <v>4383</v>
      </c>
      <c r="AA3" s="14"/>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row>
    <row r="4" spans="1:257" s="4" customFormat="1" x14ac:dyDescent="0.3">
      <c r="E4" s="11" t="s">
        <v>8</v>
      </c>
      <c r="F4" s="173" t="str">
        <f>'Instructions and Inputs'!$E$15</f>
        <v>AUD</v>
      </c>
      <c r="K4" s="10"/>
      <c r="M4" s="4" t="s">
        <v>69</v>
      </c>
      <c r="O4" s="173">
        <f t="shared" ref="O4:Z4" si="2">YEAR(O3)</f>
        <v>1900</v>
      </c>
      <c r="P4" s="173">
        <f t="shared" si="2"/>
        <v>1901</v>
      </c>
      <c r="Q4" s="173">
        <f t="shared" si="2"/>
        <v>1902</v>
      </c>
      <c r="R4" s="173">
        <f t="shared" si="2"/>
        <v>1903</v>
      </c>
      <c r="S4" s="173">
        <f t="shared" si="2"/>
        <v>1904</v>
      </c>
      <c r="T4" s="173">
        <f t="shared" si="2"/>
        <v>1905</v>
      </c>
      <c r="U4" s="173">
        <f t="shared" si="2"/>
        <v>1906</v>
      </c>
      <c r="V4" s="173">
        <f t="shared" si="2"/>
        <v>1907</v>
      </c>
      <c r="W4" s="173">
        <f t="shared" si="2"/>
        <v>1908</v>
      </c>
      <c r="X4" s="173">
        <f t="shared" si="2"/>
        <v>1909</v>
      </c>
      <c r="Y4" s="173">
        <f t="shared" si="2"/>
        <v>1910</v>
      </c>
      <c r="Z4" s="173">
        <f t="shared" si="2"/>
        <v>1911</v>
      </c>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row>
    <row r="5" spans="1:257" s="4" customFormat="1" x14ac:dyDescent="0.3">
      <c r="K5" s="10"/>
      <c r="M5" s="4" t="s">
        <v>70</v>
      </c>
      <c r="O5" s="187">
        <f>ROUND(COUNTA($O$3:O3),0)</f>
        <v>1</v>
      </c>
      <c r="P5" s="187">
        <f>ROUND(COUNTA($O$3:P3),0)</f>
        <v>2</v>
      </c>
      <c r="Q5" s="187">
        <f>ROUND(COUNTA($O$3:Q3),0)</f>
        <v>3</v>
      </c>
      <c r="R5" s="187">
        <f>ROUND(COUNTA($O$3:R3),0)</f>
        <v>4</v>
      </c>
      <c r="S5" s="187">
        <f>ROUND(COUNTA($O$3:S3),0)</f>
        <v>5</v>
      </c>
      <c r="T5" s="187">
        <f>ROUND(COUNTA($O$3:T3),0)</f>
        <v>6</v>
      </c>
      <c r="U5" s="187">
        <f>ROUND(COUNTA($O$3:U3),0)</f>
        <v>7</v>
      </c>
      <c r="V5" s="187">
        <f>ROUND(COUNTA($O$3:V3),0)</f>
        <v>8</v>
      </c>
      <c r="W5" s="187">
        <f>ROUND(COUNTA($O$3:W3),0)</f>
        <v>9</v>
      </c>
      <c r="X5" s="187">
        <f>ROUND(COUNTA($O$3:X3),0)</f>
        <v>10</v>
      </c>
      <c r="Y5" s="187">
        <f>ROUND(COUNTA($O$3:Y3),0)</f>
        <v>11</v>
      </c>
      <c r="Z5" s="187">
        <f>ROUND(COUNTA($O$3:Z3),0)</f>
        <v>12</v>
      </c>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row>
    <row r="6" spans="1:257" s="4" customFormat="1" x14ac:dyDescent="0.3">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row>
    <row r="7" spans="1:257" s="4" customFormat="1" x14ac:dyDescent="0.3">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row>
    <row r="8" spans="1:257" ht="45.75" x14ac:dyDescent="0.65">
      <c r="C8" s="26"/>
      <c r="AA8" s="16"/>
    </row>
    <row r="9" spans="1:257" s="5" customFormat="1" ht="15.75" thickBot="1" x14ac:dyDescent="0.35">
      <c r="A9" s="1"/>
      <c r="B9" s="1"/>
      <c r="C9" s="5" t="s">
        <v>71</v>
      </c>
      <c r="AA9" s="16"/>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row>
    <row r="10" spans="1:257" outlineLevel="1" x14ac:dyDescent="0.3">
      <c r="AA10" s="16"/>
    </row>
    <row r="11" spans="1:257" outlineLevel="1" x14ac:dyDescent="0.3">
      <c r="F11" s="15" t="s">
        <v>72</v>
      </c>
      <c r="G11" s="15" t="s">
        <v>73</v>
      </c>
      <c r="H11" s="15" t="s">
        <v>74</v>
      </c>
      <c r="I11" s="15" t="s">
        <v>75</v>
      </c>
      <c r="AA11" s="16"/>
    </row>
    <row r="12" spans="1:257" outlineLevel="1" x14ac:dyDescent="0.3">
      <c r="D12" s="2" t="s">
        <v>76</v>
      </c>
      <c r="F12" s="13" t="s">
        <v>13</v>
      </c>
      <c r="G12" s="13" t="s">
        <v>13</v>
      </c>
      <c r="H12" s="13" t="s">
        <v>13</v>
      </c>
      <c r="I12" s="13" t="s">
        <v>13</v>
      </c>
      <c r="AA12" s="16"/>
    </row>
    <row r="13" spans="1:257" outlineLevel="1" x14ac:dyDescent="0.3">
      <c r="D13" s="1" t="s">
        <v>18</v>
      </c>
      <c r="E13" s="13" t="s">
        <v>77</v>
      </c>
      <c r="F13" s="214" t="str">
        <f>IF('Instructions and Inputs'!H26="","",DATE(YEAR('Instructions and Inputs'!H26),1,1))</f>
        <v/>
      </c>
      <c r="G13" s="214">
        <f>IF('Instructions and Inputs'!H27="",,(EDATE(F13,'Instructions and Inputs'!H27)-1))</f>
        <v>0</v>
      </c>
      <c r="H13" s="214">
        <f>'Instructions and Inputs'!H26</f>
        <v>0</v>
      </c>
      <c r="I13" s="214">
        <f>EDATE(H13,'Instructions and Inputs'!H27)</f>
        <v>0</v>
      </c>
      <c r="M13" s="176">
        <f>SUM($O13:$Z13)</f>
        <v>0</v>
      </c>
      <c r="O13" s="177">
        <f>AND(O$3&gt;=$F13,O$3&lt;=$G13)*1</f>
        <v>0</v>
      </c>
      <c r="P13" s="177">
        <f t="shared" ref="P13:Z15" si="3">AND(P$3&gt;=$F13,P$3&lt;=$G13)*1</f>
        <v>0</v>
      </c>
      <c r="Q13" s="177">
        <f t="shared" si="3"/>
        <v>0</v>
      </c>
      <c r="R13" s="177">
        <f t="shared" si="3"/>
        <v>0</v>
      </c>
      <c r="S13" s="177">
        <f t="shared" si="3"/>
        <v>0</v>
      </c>
      <c r="T13" s="177">
        <f t="shared" si="3"/>
        <v>0</v>
      </c>
      <c r="U13" s="177">
        <f t="shared" si="3"/>
        <v>0</v>
      </c>
      <c r="V13" s="177">
        <f t="shared" si="3"/>
        <v>0</v>
      </c>
      <c r="W13" s="177">
        <f t="shared" si="3"/>
        <v>0</v>
      </c>
      <c r="X13" s="177">
        <f t="shared" si="3"/>
        <v>0</v>
      </c>
      <c r="Y13" s="177">
        <f t="shared" si="3"/>
        <v>0</v>
      </c>
      <c r="Z13" s="177">
        <f t="shared" si="3"/>
        <v>0</v>
      </c>
      <c r="AA13" s="16"/>
    </row>
    <row r="14" spans="1:257" outlineLevel="1" x14ac:dyDescent="0.3">
      <c r="D14" s="1" t="s">
        <v>78</v>
      </c>
      <c r="E14" s="13" t="s">
        <v>77</v>
      </c>
      <c r="F14" s="214" t="str">
        <f>IF(G13=0,"",(G13+1))</f>
        <v/>
      </c>
      <c r="G14" s="214" t="str">
        <f>IF(F14="","",(EDATE(F14,'Instructions and Inputs'!H29)-1))</f>
        <v/>
      </c>
      <c r="H14" s="214" t="str">
        <f>IF(I13=0,"",(I13+1))</f>
        <v/>
      </c>
      <c r="I14" s="214" t="str">
        <f>IF(H14="","",EDATE(H14,'Instructions and Inputs'!H29))</f>
        <v/>
      </c>
      <c r="M14" s="176">
        <f>SUM($O14:$Z14)</f>
        <v>0</v>
      </c>
      <c r="O14" s="177">
        <f t="shared" ref="O14:O15" si="4">AND(O$3&gt;=$F14,O$3&lt;=$G14)*1</f>
        <v>0</v>
      </c>
      <c r="P14" s="177">
        <f t="shared" si="3"/>
        <v>0</v>
      </c>
      <c r="Q14" s="177">
        <f>AND(Q$3&gt;=$F14,Q$3&lt;=$G14)*1</f>
        <v>0</v>
      </c>
      <c r="R14" s="177">
        <f t="shared" si="3"/>
        <v>0</v>
      </c>
      <c r="S14" s="177">
        <f t="shared" si="3"/>
        <v>0</v>
      </c>
      <c r="T14" s="177">
        <f t="shared" si="3"/>
        <v>0</v>
      </c>
      <c r="U14" s="177">
        <f t="shared" si="3"/>
        <v>0</v>
      </c>
      <c r="V14" s="177">
        <f t="shared" si="3"/>
        <v>0</v>
      </c>
      <c r="W14" s="177">
        <f t="shared" si="3"/>
        <v>0</v>
      </c>
      <c r="X14" s="177">
        <f t="shared" si="3"/>
        <v>0</v>
      </c>
      <c r="Y14" s="177">
        <f t="shared" si="3"/>
        <v>0</v>
      </c>
      <c r="Z14" s="177">
        <f t="shared" si="3"/>
        <v>0</v>
      </c>
      <c r="AA14" s="16"/>
    </row>
    <row r="15" spans="1:257" outlineLevel="1" x14ac:dyDescent="0.3">
      <c r="D15" s="1" t="s">
        <v>79</v>
      </c>
      <c r="E15" s="13" t="s">
        <v>77</v>
      </c>
      <c r="F15" s="214" t="str">
        <f>IF(H15="","",(DATE(YEAR(H$15),1,1)))</f>
        <v/>
      </c>
      <c r="G15" s="214" t="str">
        <f>IF(I15="","",(DATE(YEAR(I$15),12,31)))</f>
        <v/>
      </c>
      <c r="H15" s="214" t="str">
        <f>IF('Instructions and Inputs'!$H$30="","",(EOMONTH('Instructions and Inputs'!$H$30,-1)+1))</f>
        <v/>
      </c>
      <c r="I15" s="214" t="str">
        <f>IF('Instructions and Inputs'!$H$30="","",(EOMONTH('Instructions and Inputs'!$H$30,0)))</f>
        <v/>
      </c>
      <c r="M15" s="176">
        <f>SUM($O15:$Z15)</f>
        <v>0</v>
      </c>
      <c r="O15" s="177">
        <f t="shared" si="4"/>
        <v>0</v>
      </c>
      <c r="P15" s="177">
        <f>AND(P$3&gt;=$F15,P$3&lt;=$G15)*1</f>
        <v>0</v>
      </c>
      <c r="Q15" s="177">
        <f t="shared" ref="Q15" si="5">AND(Q$3&gt;=$F15,Q$3&lt;=$G15)*1</f>
        <v>0</v>
      </c>
      <c r="R15" s="177">
        <f t="shared" si="3"/>
        <v>0</v>
      </c>
      <c r="S15" s="177">
        <f t="shared" si="3"/>
        <v>0</v>
      </c>
      <c r="T15" s="177">
        <f t="shared" si="3"/>
        <v>0</v>
      </c>
      <c r="U15" s="177">
        <f t="shared" si="3"/>
        <v>0</v>
      </c>
      <c r="V15" s="177">
        <f t="shared" si="3"/>
        <v>0</v>
      </c>
      <c r="W15" s="177">
        <f t="shared" si="3"/>
        <v>0</v>
      </c>
      <c r="X15" s="177">
        <f t="shared" si="3"/>
        <v>0</v>
      </c>
      <c r="Y15" s="177">
        <f t="shared" si="3"/>
        <v>0</v>
      </c>
      <c r="Z15" s="177">
        <f t="shared" si="3"/>
        <v>0</v>
      </c>
      <c r="AA15" s="16"/>
    </row>
    <row r="16" spans="1:257" outlineLevel="1" x14ac:dyDescent="0.3">
      <c r="D16" s="1" t="s">
        <v>80</v>
      </c>
      <c r="E16" s="13" t="s">
        <v>77</v>
      </c>
      <c r="M16" s="176">
        <f>SUM($O16:$Z16)</f>
        <v>0</v>
      </c>
      <c r="O16" s="189">
        <f>MAX(O13:O14)</f>
        <v>0</v>
      </c>
      <c r="P16" s="189">
        <f t="shared" ref="P16:Z16" si="6">MAX(P13:P14)</f>
        <v>0</v>
      </c>
      <c r="Q16" s="189">
        <f t="shared" si="6"/>
        <v>0</v>
      </c>
      <c r="R16" s="189">
        <f t="shared" si="6"/>
        <v>0</v>
      </c>
      <c r="S16" s="189">
        <f t="shared" si="6"/>
        <v>0</v>
      </c>
      <c r="T16" s="189">
        <f t="shared" si="6"/>
        <v>0</v>
      </c>
      <c r="U16" s="189">
        <f t="shared" si="6"/>
        <v>0</v>
      </c>
      <c r="V16" s="189">
        <f t="shared" si="6"/>
        <v>0</v>
      </c>
      <c r="W16" s="189">
        <f t="shared" si="6"/>
        <v>0</v>
      </c>
      <c r="X16" s="189">
        <f t="shared" si="6"/>
        <v>0</v>
      </c>
      <c r="Y16" s="189">
        <f t="shared" si="6"/>
        <v>0</v>
      </c>
      <c r="Z16" s="189">
        <f t="shared" si="6"/>
        <v>0</v>
      </c>
      <c r="AA16" s="16"/>
    </row>
    <row r="17" spans="1:257" ht="12.75" outlineLevel="1" x14ac:dyDescent="0.2">
      <c r="AA17" s="16"/>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row>
    <row r="18" spans="1:257" ht="25.5" outlineLevel="1" x14ac:dyDescent="0.2">
      <c r="D18" s="2" t="s">
        <v>81</v>
      </c>
      <c r="F18" s="19" t="s">
        <v>82</v>
      </c>
      <c r="AA18" s="16"/>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row>
    <row r="19" spans="1:257" outlineLevel="1" x14ac:dyDescent="0.3">
      <c r="D19" s="1" t="s">
        <v>83</v>
      </c>
      <c r="E19" s="13" t="s">
        <v>77</v>
      </c>
      <c r="F19" s="214">
        <f>'Instructions and Inputs'!H184</f>
        <v>0</v>
      </c>
      <c r="M19" s="208" t="e">
        <f>_xlfn.XLOOKUP(1,$O$19:$Z$19,$O$3:$Z$3)</f>
        <v>#N/A</v>
      </c>
      <c r="O19" s="177">
        <f>AND($F19&gt;=O$2,$F19&lt;=O$3)*1</f>
        <v>0</v>
      </c>
      <c r="P19" s="177">
        <f t="shared" ref="P19:Z20" si="7">AND($F19&gt;=P$2,$F19&lt;=P$3)*1</f>
        <v>0</v>
      </c>
      <c r="Q19" s="177">
        <f t="shared" si="7"/>
        <v>0</v>
      </c>
      <c r="R19" s="177">
        <f t="shared" si="7"/>
        <v>0</v>
      </c>
      <c r="S19" s="177">
        <f t="shared" si="7"/>
        <v>0</v>
      </c>
      <c r="T19" s="177">
        <f t="shared" si="7"/>
        <v>0</v>
      </c>
      <c r="U19" s="177">
        <f t="shared" si="7"/>
        <v>0</v>
      </c>
      <c r="V19" s="177">
        <f t="shared" si="7"/>
        <v>0</v>
      </c>
      <c r="W19" s="177">
        <f t="shared" si="7"/>
        <v>0</v>
      </c>
      <c r="X19" s="177">
        <f t="shared" si="7"/>
        <v>0</v>
      </c>
      <c r="Y19" s="177">
        <f t="shared" si="7"/>
        <v>0</v>
      </c>
      <c r="Z19" s="177">
        <f t="shared" si="7"/>
        <v>0</v>
      </c>
      <c r="AA19" s="16"/>
    </row>
    <row r="20" spans="1:257" outlineLevel="1" x14ac:dyDescent="0.3">
      <c r="D20" s="1" t="s">
        <v>84</v>
      </c>
      <c r="E20" s="13" t="s">
        <v>77</v>
      </c>
      <c r="F20" s="214">
        <f>'Instructions and Inputs'!H190</f>
        <v>0</v>
      </c>
      <c r="M20" s="208" t="e">
        <f>_xlfn.XLOOKUP(1,$O$20:$Z$20,$O$3:$Z$3)</f>
        <v>#N/A</v>
      </c>
      <c r="O20" s="177">
        <f>AND($F20&gt;=O$2,$F20&lt;=O$3)*1</f>
        <v>0</v>
      </c>
      <c r="P20" s="177">
        <f t="shared" si="7"/>
        <v>0</v>
      </c>
      <c r="Q20" s="177">
        <f t="shared" si="7"/>
        <v>0</v>
      </c>
      <c r="R20" s="177">
        <f t="shared" si="7"/>
        <v>0</v>
      </c>
      <c r="S20" s="177">
        <f t="shared" si="7"/>
        <v>0</v>
      </c>
      <c r="T20" s="177">
        <f t="shared" si="7"/>
        <v>0</v>
      </c>
      <c r="U20" s="177">
        <f t="shared" si="7"/>
        <v>0</v>
      </c>
      <c r="V20" s="177">
        <f t="shared" si="7"/>
        <v>0</v>
      </c>
      <c r="W20" s="177">
        <f t="shared" si="7"/>
        <v>0</v>
      </c>
      <c r="X20" s="177">
        <f t="shared" si="7"/>
        <v>0</v>
      </c>
      <c r="Y20" s="177">
        <f t="shared" si="7"/>
        <v>0</v>
      </c>
      <c r="Z20" s="177">
        <f t="shared" si="7"/>
        <v>0</v>
      </c>
      <c r="AA20" s="16"/>
    </row>
    <row r="21" spans="1:257" x14ac:dyDescent="0.3">
      <c r="AA21" s="16"/>
    </row>
    <row r="22" spans="1:257" s="5" customFormat="1" ht="14.1" customHeight="1" thickBot="1" x14ac:dyDescent="0.35">
      <c r="A22" s="1"/>
      <c r="B22" s="1"/>
      <c r="C22" s="5" t="s">
        <v>85</v>
      </c>
      <c r="AA22" s="16"/>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row>
    <row r="23" spans="1:257" outlineLevel="1" x14ac:dyDescent="0.3">
      <c r="AA23" s="16"/>
    </row>
    <row r="24" spans="1:257" ht="27" outlineLevel="1" x14ac:dyDescent="0.3">
      <c r="F24" s="15" t="s">
        <v>86</v>
      </c>
      <c r="G24" s="19" t="s">
        <v>87</v>
      </c>
      <c r="AA24" s="16"/>
    </row>
    <row r="25" spans="1:257" outlineLevel="1" x14ac:dyDescent="0.3">
      <c r="D25" s="2" t="s">
        <v>88</v>
      </c>
      <c r="F25" s="13" t="s">
        <v>89</v>
      </c>
      <c r="G25" s="13" t="s">
        <v>13</v>
      </c>
      <c r="AA25" s="16"/>
    </row>
    <row r="26" spans="1:257" outlineLevel="1" x14ac:dyDescent="0.3">
      <c r="D26" s="1" t="s">
        <v>90</v>
      </c>
      <c r="E26" s="13" t="s">
        <v>89</v>
      </c>
      <c r="F26" s="183">
        <f>'Instructions and Inputs'!$H$134</f>
        <v>0</v>
      </c>
      <c r="G26" s="207">
        <f ca="1">DATE(YEAR(TODAY()),12,31)</f>
        <v>46022</v>
      </c>
      <c r="M26"/>
      <c r="O26" s="190">
        <f t="shared" ref="O26:Z26" ca="1" si="8">(1+$F26)^YEARFRAC($G26,O$3,0)</f>
        <v>1</v>
      </c>
      <c r="P26" s="190">
        <f t="shared" ca="1" si="8"/>
        <v>1</v>
      </c>
      <c r="Q26" s="190">
        <f t="shared" ca="1" si="8"/>
        <v>1</v>
      </c>
      <c r="R26" s="190">
        <f t="shared" ca="1" si="8"/>
        <v>1</v>
      </c>
      <c r="S26" s="190">
        <f t="shared" ca="1" si="8"/>
        <v>1</v>
      </c>
      <c r="T26" s="190">
        <f t="shared" ca="1" si="8"/>
        <v>1</v>
      </c>
      <c r="U26" s="190">
        <f t="shared" ca="1" si="8"/>
        <v>1</v>
      </c>
      <c r="V26" s="190">
        <f t="shared" ca="1" si="8"/>
        <v>1</v>
      </c>
      <c r="W26" s="190">
        <f t="shared" ca="1" si="8"/>
        <v>1</v>
      </c>
      <c r="X26" s="190">
        <f t="shared" ca="1" si="8"/>
        <v>1</v>
      </c>
      <c r="Y26" s="190">
        <f t="shared" ca="1" si="8"/>
        <v>1</v>
      </c>
      <c r="Z26" s="190">
        <f t="shared" ca="1" si="8"/>
        <v>1</v>
      </c>
      <c r="AA26" s="16"/>
    </row>
    <row r="27" spans="1:257" ht="12.75" outlineLevel="1" x14ac:dyDescent="0.2">
      <c r="AA27" s="16"/>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row>
    <row r="28" spans="1:257" outlineLevel="1" x14ac:dyDescent="0.3">
      <c r="F28" s="15" t="s">
        <v>34</v>
      </c>
      <c r="G28" s="15" t="s">
        <v>34</v>
      </c>
      <c r="H28" s="15" t="s">
        <v>288</v>
      </c>
      <c r="I28" s="15" t="s">
        <v>30</v>
      </c>
      <c r="AA28" s="16"/>
    </row>
    <row r="29" spans="1:257" outlineLevel="1" x14ac:dyDescent="0.3">
      <c r="F29" s="13" t="s">
        <v>37</v>
      </c>
      <c r="G29" s="13" t="s">
        <v>91</v>
      </c>
      <c r="H29" s="13" t="s">
        <v>24</v>
      </c>
      <c r="I29" s="13" t="s">
        <v>92</v>
      </c>
      <c r="AA29" s="16"/>
    </row>
    <row r="30" spans="1:257" outlineLevel="1" x14ac:dyDescent="0.3">
      <c r="D30" s="179" t="str">
        <f>'Instructions and Inputs'!H34</f>
        <v>[Spare]</v>
      </c>
      <c r="E30" s="13" t="s">
        <v>93</v>
      </c>
      <c r="F30" s="178">
        <f>'Instructions and Inputs'!H113</f>
        <v>0</v>
      </c>
      <c r="G30" s="178">
        <f>F30*52</f>
        <v>0</v>
      </c>
      <c r="H30" s="178">
        <f>'Instructions and Inputs'!H58</f>
        <v>0</v>
      </c>
      <c r="I30" s="183">
        <f>'Instructions and Inputs'!$H$109</f>
        <v>0</v>
      </c>
      <c r="M30" s="191">
        <f ca="1">SUM($O30:$Z30)</f>
        <v>0</v>
      </c>
      <c r="O30" s="177">
        <f t="shared" ref="O30:Z45" ca="1" si="9">$G30*O$26*$H30*$I30*O$14</f>
        <v>0</v>
      </c>
      <c r="P30" s="177">
        <f t="shared" ca="1" si="9"/>
        <v>0</v>
      </c>
      <c r="Q30" s="177">
        <f t="shared" ca="1" si="9"/>
        <v>0</v>
      </c>
      <c r="R30" s="177">
        <f t="shared" ca="1" si="9"/>
        <v>0</v>
      </c>
      <c r="S30" s="177">
        <f t="shared" ca="1" si="9"/>
        <v>0</v>
      </c>
      <c r="T30" s="177">
        <f t="shared" ca="1" si="9"/>
        <v>0</v>
      </c>
      <c r="U30" s="177">
        <f t="shared" ca="1" si="9"/>
        <v>0</v>
      </c>
      <c r="V30" s="177">
        <f t="shared" ca="1" si="9"/>
        <v>0</v>
      </c>
      <c r="W30" s="177">
        <f t="shared" ca="1" si="9"/>
        <v>0</v>
      </c>
      <c r="X30" s="177">
        <f t="shared" ca="1" si="9"/>
        <v>0</v>
      </c>
      <c r="Y30" s="177">
        <f t="shared" ca="1" si="9"/>
        <v>0</v>
      </c>
      <c r="Z30" s="177">
        <f t="shared" ca="1" si="9"/>
        <v>0</v>
      </c>
      <c r="AA30" s="16"/>
    </row>
    <row r="31" spans="1:257" outlineLevel="1" x14ac:dyDescent="0.3">
      <c r="D31" s="179" t="str">
        <f>'Instructions and Inputs'!H35</f>
        <v>[Spare]</v>
      </c>
      <c r="E31" s="13" t="s">
        <v>93</v>
      </c>
      <c r="F31" s="178">
        <f>'Instructions and Inputs'!H114</f>
        <v>0</v>
      </c>
      <c r="G31" s="178">
        <f t="shared" ref="G31:G35" si="10">F31*52</f>
        <v>0</v>
      </c>
      <c r="H31" s="178">
        <f>'Instructions and Inputs'!H59</f>
        <v>0</v>
      </c>
      <c r="I31" s="183">
        <f>'Instructions and Inputs'!$H$109</f>
        <v>0</v>
      </c>
      <c r="M31" s="191">
        <f t="shared" ref="M31:M39" ca="1" si="11">SUM($O31:$Z31)</f>
        <v>0</v>
      </c>
      <c r="O31" s="177">
        <f t="shared" ca="1" si="9"/>
        <v>0</v>
      </c>
      <c r="P31" s="177">
        <f t="shared" ca="1" si="9"/>
        <v>0</v>
      </c>
      <c r="Q31" s="177">
        <f t="shared" ca="1" si="9"/>
        <v>0</v>
      </c>
      <c r="R31" s="177">
        <f t="shared" ca="1" si="9"/>
        <v>0</v>
      </c>
      <c r="S31" s="177">
        <f t="shared" ca="1" si="9"/>
        <v>0</v>
      </c>
      <c r="T31" s="177">
        <f t="shared" ca="1" si="9"/>
        <v>0</v>
      </c>
      <c r="U31" s="177">
        <f t="shared" ca="1" si="9"/>
        <v>0</v>
      </c>
      <c r="V31" s="177">
        <f t="shared" ca="1" si="9"/>
        <v>0</v>
      </c>
      <c r="W31" s="177">
        <f t="shared" ca="1" si="9"/>
        <v>0</v>
      </c>
      <c r="X31" s="177">
        <f t="shared" ca="1" si="9"/>
        <v>0</v>
      </c>
      <c r="Y31" s="177">
        <f t="shared" ca="1" si="9"/>
        <v>0</v>
      </c>
      <c r="Z31" s="177">
        <f t="shared" ca="1" si="9"/>
        <v>0</v>
      </c>
      <c r="AA31" s="16"/>
    </row>
    <row r="32" spans="1:257" outlineLevel="1" x14ac:dyDescent="0.3">
      <c r="D32" s="179" t="str">
        <f>'Instructions and Inputs'!H36</f>
        <v>[Spare]</v>
      </c>
      <c r="E32" s="13" t="s">
        <v>93</v>
      </c>
      <c r="F32" s="178">
        <f>'Instructions and Inputs'!H115</f>
        <v>0</v>
      </c>
      <c r="G32" s="178">
        <f t="shared" si="10"/>
        <v>0</v>
      </c>
      <c r="H32" s="178">
        <f>'Instructions and Inputs'!H60</f>
        <v>0</v>
      </c>
      <c r="I32" s="183">
        <f>'Instructions and Inputs'!$H$109</f>
        <v>0</v>
      </c>
      <c r="M32" s="191">
        <f t="shared" ca="1" si="11"/>
        <v>0</v>
      </c>
      <c r="O32" s="177">
        <f t="shared" ca="1" si="9"/>
        <v>0</v>
      </c>
      <c r="P32" s="177">
        <f t="shared" ca="1" si="9"/>
        <v>0</v>
      </c>
      <c r="Q32" s="177">
        <f t="shared" ca="1" si="9"/>
        <v>0</v>
      </c>
      <c r="R32" s="177">
        <f t="shared" ca="1" si="9"/>
        <v>0</v>
      </c>
      <c r="S32" s="177">
        <f t="shared" ca="1" si="9"/>
        <v>0</v>
      </c>
      <c r="T32" s="177">
        <f t="shared" ca="1" si="9"/>
        <v>0</v>
      </c>
      <c r="U32" s="177">
        <f t="shared" ca="1" si="9"/>
        <v>0</v>
      </c>
      <c r="V32" s="177">
        <f t="shared" ca="1" si="9"/>
        <v>0</v>
      </c>
      <c r="W32" s="177">
        <f t="shared" ca="1" si="9"/>
        <v>0</v>
      </c>
      <c r="X32" s="177">
        <f t="shared" ca="1" si="9"/>
        <v>0</v>
      </c>
      <c r="Y32" s="177">
        <f t="shared" ca="1" si="9"/>
        <v>0</v>
      </c>
      <c r="Z32" s="177">
        <f t="shared" ca="1" si="9"/>
        <v>0</v>
      </c>
      <c r="AA32" s="16"/>
    </row>
    <row r="33" spans="4:27" outlineLevel="1" x14ac:dyDescent="0.3">
      <c r="D33" s="179" t="str">
        <f>'Instructions and Inputs'!H37</f>
        <v>[Spare]</v>
      </c>
      <c r="E33" s="13" t="s">
        <v>93</v>
      </c>
      <c r="F33" s="178">
        <f>'Instructions and Inputs'!H116</f>
        <v>0</v>
      </c>
      <c r="G33" s="178">
        <f t="shared" si="10"/>
        <v>0</v>
      </c>
      <c r="H33" s="178">
        <f>'Instructions and Inputs'!H61</f>
        <v>0</v>
      </c>
      <c r="I33" s="183">
        <f>'Instructions and Inputs'!$H$109</f>
        <v>0</v>
      </c>
      <c r="M33" s="191">
        <f t="shared" ca="1" si="11"/>
        <v>0</v>
      </c>
      <c r="O33" s="177">
        <f t="shared" ca="1" si="9"/>
        <v>0</v>
      </c>
      <c r="P33" s="177">
        <f t="shared" ca="1" si="9"/>
        <v>0</v>
      </c>
      <c r="Q33" s="177">
        <f t="shared" ca="1" si="9"/>
        <v>0</v>
      </c>
      <c r="R33" s="177">
        <f t="shared" ca="1" si="9"/>
        <v>0</v>
      </c>
      <c r="S33" s="177">
        <f t="shared" ca="1" si="9"/>
        <v>0</v>
      </c>
      <c r="T33" s="177">
        <f t="shared" ca="1" si="9"/>
        <v>0</v>
      </c>
      <c r="U33" s="177">
        <f t="shared" ca="1" si="9"/>
        <v>0</v>
      </c>
      <c r="V33" s="177">
        <f t="shared" ca="1" si="9"/>
        <v>0</v>
      </c>
      <c r="W33" s="177">
        <f t="shared" ca="1" si="9"/>
        <v>0</v>
      </c>
      <c r="X33" s="177">
        <f t="shared" ca="1" si="9"/>
        <v>0</v>
      </c>
      <c r="Y33" s="177">
        <f t="shared" ca="1" si="9"/>
        <v>0</v>
      </c>
      <c r="Z33" s="177">
        <f t="shared" ca="1" si="9"/>
        <v>0</v>
      </c>
      <c r="AA33" s="16"/>
    </row>
    <row r="34" spans="4:27" outlineLevel="1" x14ac:dyDescent="0.3">
      <c r="D34" s="179" t="str">
        <f>'Instructions and Inputs'!H38</f>
        <v>[Spare]</v>
      </c>
      <c r="E34" s="13" t="s">
        <v>93</v>
      </c>
      <c r="F34" s="178">
        <f>'Instructions and Inputs'!H117</f>
        <v>0</v>
      </c>
      <c r="G34" s="178">
        <f t="shared" si="10"/>
        <v>0</v>
      </c>
      <c r="H34" s="178">
        <f>'Instructions and Inputs'!H62</f>
        <v>0</v>
      </c>
      <c r="I34" s="183">
        <f>'Instructions and Inputs'!$H$109</f>
        <v>0</v>
      </c>
      <c r="M34" s="191">
        <f t="shared" ca="1" si="11"/>
        <v>0</v>
      </c>
      <c r="O34" s="177">
        <f t="shared" ca="1" si="9"/>
        <v>0</v>
      </c>
      <c r="P34" s="177">
        <f t="shared" ca="1" si="9"/>
        <v>0</v>
      </c>
      <c r="Q34" s="177">
        <f t="shared" ca="1" si="9"/>
        <v>0</v>
      </c>
      <c r="R34" s="177">
        <f t="shared" ca="1" si="9"/>
        <v>0</v>
      </c>
      <c r="S34" s="177">
        <f t="shared" ca="1" si="9"/>
        <v>0</v>
      </c>
      <c r="T34" s="177">
        <f t="shared" ca="1" si="9"/>
        <v>0</v>
      </c>
      <c r="U34" s="177">
        <f t="shared" ca="1" si="9"/>
        <v>0</v>
      </c>
      <c r="V34" s="177">
        <f t="shared" ca="1" si="9"/>
        <v>0</v>
      </c>
      <c r="W34" s="177">
        <f t="shared" ca="1" si="9"/>
        <v>0</v>
      </c>
      <c r="X34" s="177">
        <f t="shared" ca="1" si="9"/>
        <v>0</v>
      </c>
      <c r="Y34" s="177">
        <f t="shared" ca="1" si="9"/>
        <v>0</v>
      </c>
      <c r="Z34" s="177">
        <f t="shared" ca="1" si="9"/>
        <v>0</v>
      </c>
      <c r="AA34" s="16"/>
    </row>
    <row r="35" spans="4:27" outlineLevel="1" x14ac:dyDescent="0.3">
      <c r="D35" s="179" t="str">
        <f>'Instructions and Inputs'!H39</f>
        <v>[Spare]</v>
      </c>
      <c r="E35" s="13" t="s">
        <v>93</v>
      </c>
      <c r="F35" s="178">
        <f>'Instructions and Inputs'!H118</f>
        <v>0</v>
      </c>
      <c r="G35" s="178">
        <f t="shared" si="10"/>
        <v>0</v>
      </c>
      <c r="H35" s="178">
        <f>'Instructions and Inputs'!H63</f>
        <v>0</v>
      </c>
      <c r="I35" s="183">
        <f>'Instructions and Inputs'!$H$109</f>
        <v>0</v>
      </c>
      <c r="M35" s="191">
        <f t="shared" ca="1" si="11"/>
        <v>0</v>
      </c>
      <c r="O35" s="177">
        <f t="shared" ca="1" si="9"/>
        <v>0</v>
      </c>
      <c r="P35" s="177">
        <f t="shared" ca="1" si="9"/>
        <v>0</v>
      </c>
      <c r="Q35" s="177">
        <f t="shared" ca="1" si="9"/>
        <v>0</v>
      </c>
      <c r="R35" s="177">
        <f t="shared" ca="1" si="9"/>
        <v>0</v>
      </c>
      <c r="S35" s="177">
        <f t="shared" ca="1" si="9"/>
        <v>0</v>
      </c>
      <c r="T35" s="177">
        <f t="shared" ca="1" si="9"/>
        <v>0</v>
      </c>
      <c r="U35" s="177">
        <f t="shared" ca="1" si="9"/>
        <v>0</v>
      </c>
      <c r="V35" s="177">
        <f t="shared" ca="1" si="9"/>
        <v>0</v>
      </c>
      <c r="W35" s="177">
        <f t="shared" ca="1" si="9"/>
        <v>0</v>
      </c>
      <c r="X35" s="177">
        <f t="shared" ca="1" si="9"/>
        <v>0</v>
      </c>
      <c r="Y35" s="177">
        <f t="shared" ca="1" si="9"/>
        <v>0</v>
      </c>
      <c r="Z35" s="177">
        <f t="shared" ca="1" si="9"/>
        <v>0</v>
      </c>
      <c r="AA35" s="16"/>
    </row>
    <row r="36" spans="4:27" outlineLevel="1" x14ac:dyDescent="0.3">
      <c r="D36" s="179" t="str">
        <f>'Instructions and Inputs'!H40</f>
        <v>[Spare]</v>
      </c>
      <c r="E36" s="13" t="s">
        <v>93</v>
      </c>
      <c r="F36" s="178">
        <f>'Instructions and Inputs'!H119</f>
        <v>0</v>
      </c>
      <c r="G36" s="178">
        <f t="shared" ref="G36:G49" si="12">F36*52</f>
        <v>0</v>
      </c>
      <c r="H36" s="178">
        <f>'Instructions and Inputs'!H64</f>
        <v>0</v>
      </c>
      <c r="I36" s="183">
        <f>'Instructions and Inputs'!$H$109</f>
        <v>0</v>
      </c>
      <c r="M36" s="191">
        <f t="shared" ca="1" si="11"/>
        <v>0</v>
      </c>
      <c r="O36" s="177">
        <f t="shared" ca="1" si="9"/>
        <v>0</v>
      </c>
      <c r="P36" s="177">
        <f t="shared" ca="1" si="9"/>
        <v>0</v>
      </c>
      <c r="Q36" s="177">
        <f t="shared" ca="1" si="9"/>
        <v>0</v>
      </c>
      <c r="R36" s="177">
        <f t="shared" ca="1" si="9"/>
        <v>0</v>
      </c>
      <c r="S36" s="177">
        <f t="shared" ca="1" si="9"/>
        <v>0</v>
      </c>
      <c r="T36" s="177">
        <f t="shared" ca="1" si="9"/>
        <v>0</v>
      </c>
      <c r="U36" s="177">
        <f t="shared" ca="1" si="9"/>
        <v>0</v>
      </c>
      <c r="V36" s="177">
        <f t="shared" ca="1" si="9"/>
        <v>0</v>
      </c>
      <c r="W36" s="177">
        <f t="shared" ca="1" si="9"/>
        <v>0</v>
      </c>
      <c r="X36" s="177">
        <f t="shared" ca="1" si="9"/>
        <v>0</v>
      </c>
      <c r="Y36" s="177">
        <f t="shared" ca="1" si="9"/>
        <v>0</v>
      </c>
      <c r="Z36" s="177">
        <f t="shared" ca="1" si="9"/>
        <v>0</v>
      </c>
      <c r="AA36" s="16"/>
    </row>
    <row r="37" spans="4:27" outlineLevel="1" x14ac:dyDescent="0.3">
      <c r="D37" s="179" t="str">
        <f>'Instructions and Inputs'!H41</f>
        <v>[Spare]</v>
      </c>
      <c r="E37" s="13" t="s">
        <v>93</v>
      </c>
      <c r="F37" s="178">
        <f>'Instructions and Inputs'!H120</f>
        <v>0</v>
      </c>
      <c r="G37" s="178">
        <f t="shared" si="12"/>
        <v>0</v>
      </c>
      <c r="H37" s="178">
        <f>'Instructions and Inputs'!H65</f>
        <v>0</v>
      </c>
      <c r="I37" s="183">
        <f>'Instructions and Inputs'!$H$109</f>
        <v>0</v>
      </c>
      <c r="M37" s="191">
        <f t="shared" ca="1" si="11"/>
        <v>0</v>
      </c>
      <c r="O37" s="177">
        <f t="shared" ca="1" si="9"/>
        <v>0</v>
      </c>
      <c r="P37" s="177">
        <f t="shared" ca="1" si="9"/>
        <v>0</v>
      </c>
      <c r="Q37" s="177">
        <f t="shared" ca="1" si="9"/>
        <v>0</v>
      </c>
      <c r="R37" s="177">
        <f t="shared" ca="1" si="9"/>
        <v>0</v>
      </c>
      <c r="S37" s="177">
        <f t="shared" ca="1" si="9"/>
        <v>0</v>
      </c>
      <c r="T37" s="177">
        <f t="shared" ca="1" si="9"/>
        <v>0</v>
      </c>
      <c r="U37" s="177">
        <f t="shared" ca="1" si="9"/>
        <v>0</v>
      </c>
      <c r="V37" s="177">
        <f t="shared" ca="1" si="9"/>
        <v>0</v>
      </c>
      <c r="W37" s="177">
        <f t="shared" ca="1" si="9"/>
        <v>0</v>
      </c>
      <c r="X37" s="177">
        <f t="shared" ca="1" si="9"/>
        <v>0</v>
      </c>
      <c r="Y37" s="177">
        <f t="shared" ca="1" si="9"/>
        <v>0</v>
      </c>
      <c r="Z37" s="177">
        <f t="shared" ca="1" si="9"/>
        <v>0</v>
      </c>
      <c r="AA37" s="16"/>
    </row>
    <row r="38" spans="4:27" outlineLevel="1" x14ac:dyDescent="0.3">
      <c r="D38" s="179" t="str">
        <f>'Instructions and Inputs'!H42</f>
        <v>[Spare]</v>
      </c>
      <c r="E38" s="13" t="s">
        <v>93</v>
      </c>
      <c r="F38" s="178">
        <f>'Instructions and Inputs'!H121</f>
        <v>0</v>
      </c>
      <c r="G38" s="178">
        <f t="shared" si="12"/>
        <v>0</v>
      </c>
      <c r="H38" s="178">
        <f>'Instructions and Inputs'!H66</f>
        <v>0</v>
      </c>
      <c r="I38" s="183">
        <f>'Instructions and Inputs'!$H$109</f>
        <v>0</v>
      </c>
      <c r="M38" s="191">
        <f t="shared" ca="1" si="11"/>
        <v>0</v>
      </c>
      <c r="O38" s="177">
        <f t="shared" ca="1" si="9"/>
        <v>0</v>
      </c>
      <c r="P38" s="177">
        <f t="shared" ca="1" si="9"/>
        <v>0</v>
      </c>
      <c r="Q38" s="177">
        <f t="shared" ca="1" si="9"/>
        <v>0</v>
      </c>
      <c r="R38" s="177">
        <f t="shared" ca="1" si="9"/>
        <v>0</v>
      </c>
      <c r="S38" s="177">
        <f t="shared" ca="1" si="9"/>
        <v>0</v>
      </c>
      <c r="T38" s="177">
        <f t="shared" ca="1" si="9"/>
        <v>0</v>
      </c>
      <c r="U38" s="177">
        <f t="shared" ca="1" si="9"/>
        <v>0</v>
      </c>
      <c r="V38" s="177">
        <f t="shared" ca="1" si="9"/>
        <v>0</v>
      </c>
      <c r="W38" s="177">
        <f t="shared" ca="1" si="9"/>
        <v>0</v>
      </c>
      <c r="X38" s="177">
        <f t="shared" ca="1" si="9"/>
        <v>0</v>
      </c>
      <c r="Y38" s="177">
        <f t="shared" ca="1" si="9"/>
        <v>0</v>
      </c>
      <c r="Z38" s="177">
        <f t="shared" ca="1" si="9"/>
        <v>0</v>
      </c>
      <c r="AA38" s="16"/>
    </row>
    <row r="39" spans="4:27" outlineLevel="1" x14ac:dyDescent="0.3">
      <c r="D39" s="179" t="str">
        <f>'Instructions and Inputs'!H43</f>
        <v>[Spare]</v>
      </c>
      <c r="E39" s="13" t="s">
        <v>93</v>
      </c>
      <c r="F39" s="178">
        <f>'Instructions and Inputs'!H122</f>
        <v>0</v>
      </c>
      <c r="G39" s="178">
        <f t="shared" si="12"/>
        <v>0</v>
      </c>
      <c r="H39" s="178">
        <f>'Instructions and Inputs'!H67</f>
        <v>0</v>
      </c>
      <c r="I39" s="183">
        <f>'Instructions and Inputs'!$H$109</f>
        <v>0</v>
      </c>
      <c r="M39" s="191">
        <f t="shared" ca="1" si="11"/>
        <v>0</v>
      </c>
      <c r="O39" s="177">
        <f t="shared" ca="1" si="9"/>
        <v>0</v>
      </c>
      <c r="P39" s="177">
        <f t="shared" ca="1" si="9"/>
        <v>0</v>
      </c>
      <c r="Q39" s="177">
        <f t="shared" ca="1" si="9"/>
        <v>0</v>
      </c>
      <c r="R39" s="177">
        <f t="shared" ca="1" si="9"/>
        <v>0</v>
      </c>
      <c r="S39" s="177">
        <f t="shared" ca="1" si="9"/>
        <v>0</v>
      </c>
      <c r="T39" s="177">
        <f t="shared" ca="1" si="9"/>
        <v>0</v>
      </c>
      <c r="U39" s="177">
        <f t="shared" ca="1" si="9"/>
        <v>0</v>
      </c>
      <c r="V39" s="177">
        <f t="shared" ca="1" si="9"/>
        <v>0</v>
      </c>
      <c r="W39" s="177">
        <f t="shared" ca="1" si="9"/>
        <v>0</v>
      </c>
      <c r="X39" s="177">
        <f t="shared" ca="1" si="9"/>
        <v>0</v>
      </c>
      <c r="Y39" s="177">
        <f t="shared" ca="1" si="9"/>
        <v>0</v>
      </c>
      <c r="Z39" s="177">
        <f t="shared" ca="1" si="9"/>
        <v>0</v>
      </c>
      <c r="AA39" s="16"/>
    </row>
    <row r="40" spans="4:27" outlineLevel="1" x14ac:dyDescent="0.3">
      <c r="D40" s="179" t="str">
        <f>'Instructions and Inputs'!H44</f>
        <v>[Spare]</v>
      </c>
      <c r="E40" s="13" t="s">
        <v>93</v>
      </c>
      <c r="F40" s="178">
        <f>'Instructions and Inputs'!H123</f>
        <v>0</v>
      </c>
      <c r="G40" s="178">
        <f t="shared" si="12"/>
        <v>0</v>
      </c>
      <c r="H40" s="178">
        <f>'Instructions and Inputs'!H68</f>
        <v>0</v>
      </c>
      <c r="I40" s="183">
        <f>'Instructions and Inputs'!$H$109</f>
        <v>0</v>
      </c>
      <c r="M40" s="9"/>
      <c r="O40" s="177">
        <f t="shared" ca="1" si="9"/>
        <v>0</v>
      </c>
      <c r="P40" s="177">
        <f t="shared" ca="1" si="9"/>
        <v>0</v>
      </c>
      <c r="Q40" s="177">
        <f t="shared" ca="1" si="9"/>
        <v>0</v>
      </c>
      <c r="R40" s="177">
        <f t="shared" ca="1" si="9"/>
        <v>0</v>
      </c>
      <c r="S40" s="177">
        <f t="shared" ca="1" si="9"/>
        <v>0</v>
      </c>
      <c r="T40" s="177">
        <f t="shared" ca="1" si="9"/>
        <v>0</v>
      </c>
      <c r="U40" s="177">
        <f t="shared" ca="1" si="9"/>
        <v>0</v>
      </c>
      <c r="V40" s="177">
        <f t="shared" ca="1" si="9"/>
        <v>0</v>
      </c>
      <c r="W40" s="177">
        <f t="shared" ca="1" si="9"/>
        <v>0</v>
      </c>
      <c r="X40" s="177">
        <f t="shared" ca="1" si="9"/>
        <v>0</v>
      </c>
      <c r="Y40" s="177">
        <f t="shared" ca="1" si="9"/>
        <v>0</v>
      </c>
      <c r="Z40" s="177">
        <f t="shared" ca="1" si="9"/>
        <v>0</v>
      </c>
      <c r="AA40" s="16"/>
    </row>
    <row r="41" spans="4:27" outlineLevel="1" x14ac:dyDescent="0.3">
      <c r="D41" s="179" t="str">
        <f>'Instructions and Inputs'!H45</f>
        <v>[Spare]</v>
      </c>
      <c r="E41" s="13" t="s">
        <v>93</v>
      </c>
      <c r="F41" s="178">
        <f>'Instructions and Inputs'!H124</f>
        <v>0</v>
      </c>
      <c r="G41" s="178">
        <f t="shared" si="12"/>
        <v>0</v>
      </c>
      <c r="H41" s="178">
        <f>'Instructions and Inputs'!H69</f>
        <v>0</v>
      </c>
      <c r="I41" s="183">
        <f>'Instructions and Inputs'!$H$109</f>
        <v>0</v>
      </c>
      <c r="M41" s="9"/>
      <c r="O41" s="177">
        <f t="shared" ca="1" si="9"/>
        <v>0</v>
      </c>
      <c r="P41" s="177">
        <f t="shared" ca="1" si="9"/>
        <v>0</v>
      </c>
      <c r="Q41" s="177">
        <f t="shared" ca="1" si="9"/>
        <v>0</v>
      </c>
      <c r="R41" s="177">
        <f t="shared" ca="1" si="9"/>
        <v>0</v>
      </c>
      <c r="S41" s="177">
        <f t="shared" ca="1" si="9"/>
        <v>0</v>
      </c>
      <c r="T41" s="177">
        <f t="shared" ca="1" si="9"/>
        <v>0</v>
      </c>
      <c r="U41" s="177">
        <f t="shared" ca="1" si="9"/>
        <v>0</v>
      </c>
      <c r="V41" s="177">
        <f t="shared" ca="1" si="9"/>
        <v>0</v>
      </c>
      <c r="W41" s="177">
        <f t="shared" ca="1" si="9"/>
        <v>0</v>
      </c>
      <c r="X41" s="177">
        <f t="shared" ca="1" si="9"/>
        <v>0</v>
      </c>
      <c r="Y41" s="177">
        <f t="shared" ca="1" si="9"/>
        <v>0</v>
      </c>
      <c r="Z41" s="177">
        <f t="shared" ca="1" si="9"/>
        <v>0</v>
      </c>
      <c r="AA41" s="16"/>
    </row>
    <row r="42" spans="4:27" outlineLevel="1" x14ac:dyDescent="0.3">
      <c r="D42" s="179" t="str">
        <f>'Instructions and Inputs'!H46</f>
        <v>[Spare]</v>
      </c>
      <c r="E42" s="13" t="s">
        <v>93</v>
      </c>
      <c r="F42" s="178">
        <f>'Instructions and Inputs'!H125</f>
        <v>0</v>
      </c>
      <c r="G42" s="178">
        <f t="shared" si="12"/>
        <v>0</v>
      </c>
      <c r="H42" s="178">
        <f>'Instructions and Inputs'!H70</f>
        <v>0</v>
      </c>
      <c r="I42" s="183">
        <f>'Instructions and Inputs'!$H$109</f>
        <v>0</v>
      </c>
      <c r="M42" s="9"/>
      <c r="O42" s="177">
        <f t="shared" ca="1" si="9"/>
        <v>0</v>
      </c>
      <c r="P42" s="177">
        <f t="shared" ca="1" si="9"/>
        <v>0</v>
      </c>
      <c r="Q42" s="177">
        <f t="shared" ca="1" si="9"/>
        <v>0</v>
      </c>
      <c r="R42" s="177">
        <f t="shared" ca="1" si="9"/>
        <v>0</v>
      </c>
      <c r="S42" s="177">
        <f t="shared" ca="1" si="9"/>
        <v>0</v>
      </c>
      <c r="T42" s="177">
        <f t="shared" ca="1" si="9"/>
        <v>0</v>
      </c>
      <c r="U42" s="177">
        <f t="shared" ca="1" si="9"/>
        <v>0</v>
      </c>
      <c r="V42" s="177">
        <f t="shared" ca="1" si="9"/>
        <v>0</v>
      </c>
      <c r="W42" s="177">
        <f t="shared" ca="1" si="9"/>
        <v>0</v>
      </c>
      <c r="X42" s="177">
        <f t="shared" ca="1" si="9"/>
        <v>0</v>
      </c>
      <c r="Y42" s="177">
        <f t="shared" ca="1" si="9"/>
        <v>0</v>
      </c>
      <c r="Z42" s="177">
        <f t="shared" ca="1" si="9"/>
        <v>0</v>
      </c>
      <c r="AA42" s="16"/>
    </row>
    <row r="43" spans="4:27" outlineLevel="1" x14ac:dyDescent="0.3">
      <c r="D43" s="179" t="str">
        <f>'Instructions and Inputs'!H47</f>
        <v>[Spare]</v>
      </c>
      <c r="E43" s="13" t="s">
        <v>93</v>
      </c>
      <c r="F43" s="178">
        <f>'Instructions and Inputs'!H126</f>
        <v>0</v>
      </c>
      <c r="G43" s="178">
        <f t="shared" si="12"/>
        <v>0</v>
      </c>
      <c r="H43" s="178">
        <f>'Instructions and Inputs'!H71</f>
        <v>0</v>
      </c>
      <c r="I43" s="183">
        <f>'Instructions and Inputs'!$H$109</f>
        <v>0</v>
      </c>
      <c r="M43" s="9"/>
      <c r="O43" s="177">
        <f t="shared" ca="1" si="9"/>
        <v>0</v>
      </c>
      <c r="P43" s="177">
        <f t="shared" ca="1" si="9"/>
        <v>0</v>
      </c>
      <c r="Q43" s="177">
        <f t="shared" ca="1" si="9"/>
        <v>0</v>
      </c>
      <c r="R43" s="177">
        <f t="shared" ca="1" si="9"/>
        <v>0</v>
      </c>
      <c r="S43" s="177">
        <f t="shared" ca="1" si="9"/>
        <v>0</v>
      </c>
      <c r="T43" s="177">
        <f t="shared" ca="1" si="9"/>
        <v>0</v>
      </c>
      <c r="U43" s="177">
        <f t="shared" ca="1" si="9"/>
        <v>0</v>
      </c>
      <c r="V43" s="177">
        <f t="shared" ca="1" si="9"/>
        <v>0</v>
      </c>
      <c r="W43" s="177">
        <f t="shared" ca="1" si="9"/>
        <v>0</v>
      </c>
      <c r="X43" s="177">
        <f t="shared" ca="1" si="9"/>
        <v>0</v>
      </c>
      <c r="Y43" s="177">
        <f t="shared" ca="1" si="9"/>
        <v>0</v>
      </c>
      <c r="Z43" s="177">
        <f t="shared" ca="1" si="9"/>
        <v>0</v>
      </c>
      <c r="AA43" s="16"/>
    </row>
    <row r="44" spans="4:27" outlineLevel="1" x14ac:dyDescent="0.3">
      <c r="D44" s="179" t="str">
        <f>'Instructions and Inputs'!H48</f>
        <v>[Spare]</v>
      </c>
      <c r="E44" s="13" t="s">
        <v>93</v>
      </c>
      <c r="F44" s="178">
        <f>'Instructions and Inputs'!H127</f>
        <v>0</v>
      </c>
      <c r="G44" s="178">
        <f t="shared" si="12"/>
        <v>0</v>
      </c>
      <c r="H44" s="178">
        <f>'Instructions and Inputs'!H72</f>
        <v>0</v>
      </c>
      <c r="I44" s="183">
        <f>'Instructions and Inputs'!$H$109</f>
        <v>0</v>
      </c>
      <c r="M44" s="9"/>
      <c r="O44" s="177">
        <f t="shared" ca="1" si="9"/>
        <v>0</v>
      </c>
      <c r="P44" s="177">
        <f t="shared" ca="1" si="9"/>
        <v>0</v>
      </c>
      <c r="Q44" s="177">
        <f t="shared" ca="1" si="9"/>
        <v>0</v>
      </c>
      <c r="R44" s="177">
        <f t="shared" ca="1" si="9"/>
        <v>0</v>
      </c>
      <c r="S44" s="177">
        <f t="shared" ca="1" si="9"/>
        <v>0</v>
      </c>
      <c r="T44" s="177">
        <f t="shared" ca="1" si="9"/>
        <v>0</v>
      </c>
      <c r="U44" s="177">
        <f t="shared" ca="1" si="9"/>
        <v>0</v>
      </c>
      <c r="V44" s="177">
        <f t="shared" ca="1" si="9"/>
        <v>0</v>
      </c>
      <c r="W44" s="177">
        <f t="shared" ca="1" si="9"/>
        <v>0</v>
      </c>
      <c r="X44" s="177">
        <f t="shared" ca="1" si="9"/>
        <v>0</v>
      </c>
      <c r="Y44" s="177">
        <f t="shared" ca="1" si="9"/>
        <v>0</v>
      </c>
      <c r="Z44" s="177">
        <f t="shared" ca="1" si="9"/>
        <v>0</v>
      </c>
      <c r="AA44" s="16"/>
    </row>
    <row r="45" spans="4:27" outlineLevel="1" x14ac:dyDescent="0.3">
      <c r="D45" s="179" t="str">
        <f>'Instructions and Inputs'!H49</f>
        <v>[Spare]</v>
      </c>
      <c r="E45" s="13" t="s">
        <v>93</v>
      </c>
      <c r="F45" s="178">
        <f>'Instructions and Inputs'!H128</f>
        <v>0</v>
      </c>
      <c r="G45" s="178">
        <f t="shared" si="12"/>
        <v>0</v>
      </c>
      <c r="H45" s="178">
        <f>'Instructions and Inputs'!H73</f>
        <v>0</v>
      </c>
      <c r="I45" s="183">
        <f>'Instructions and Inputs'!$H$109</f>
        <v>0</v>
      </c>
      <c r="M45" s="9"/>
      <c r="O45" s="177">
        <f t="shared" ca="1" si="9"/>
        <v>0</v>
      </c>
      <c r="P45" s="177">
        <f t="shared" ca="1" si="9"/>
        <v>0</v>
      </c>
      <c r="Q45" s="177">
        <f t="shared" ca="1" si="9"/>
        <v>0</v>
      </c>
      <c r="R45" s="177">
        <f t="shared" ca="1" si="9"/>
        <v>0</v>
      </c>
      <c r="S45" s="177">
        <f t="shared" ca="1" si="9"/>
        <v>0</v>
      </c>
      <c r="T45" s="177">
        <f t="shared" ca="1" si="9"/>
        <v>0</v>
      </c>
      <c r="U45" s="177">
        <f t="shared" ca="1" si="9"/>
        <v>0</v>
      </c>
      <c r="V45" s="177">
        <f t="shared" ca="1" si="9"/>
        <v>0</v>
      </c>
      <c r="W45" s="177">
        <f t="shared" ca="1" si="9"/>
        <v>0</v>
      </c>
      <c r="X45" s="177">
        <f t="shared" ca="1" si="9"/>
        <v>0</v>
      </c>
      <c r="Y45" s="177">
        <f t="shared" ca="1" si="9"/>
        <v>0</v>
      </c>
      <c r="Z45" s="177">
        <f t="shared" ca="1" si="9"/>
        <v>0</v>
      </c>
      <c r="AA45" s="16"/>
    </row>
    <row r="46" spans="4:27" outlineLevel="1" x14ac:dyDescent="0.3">
      <c r="D46" s="179" t="str">
        <f>'Instructions and Inputs'!H50</f>
        <v>[Spare]</v>
      </c>
      <c r="E46" s="13" t="s">
        <v>93</v>
      </c>
      <c r="F46" s="178">
        <f>'Instructions and Inputs'!H129</f>
        <v>0</v>
      </c>
      <c r="G46" s="178">
        <f t="shared" si="12"/>
        <v>0</v>
      </c>
      <c r="H46" s="178">
        <f>'Instructions and Inputs'!H74</f>
        <v>0</v>
      </c>
      <c r="I46" s="183">
        <f>'Instructions and Inputs'!$H$109</f>
        <v>0</v>
      </c>
      <c r="M46" s="9"/>
      <c r="O46" s="177">
        <f t="shared" ref="O46:Z49" ca="1" si="13">$G46*O$26*$H46*$I46*O$14</f>
        <v>0</v>
      </c>
      <c r="P46" s="177">
        <f t="shared" ca="1" si="13"/>
        <v>0</v>
      </c>
      <c r="Q46" s="177">
        <f t="shared" ca="1" si="13"/>
        <v>0</v>
      </c>
      <c r="R46" s="177">
        <f t="shared" ca="1" si="13"/>
        <v>0</v>
      </c>
      <c r="S46" s="177">
        <f t="shared" ca="1" si="13"/>
        <v>0</v>
      </c>
      <c r="T46" s="177">
        <f t="shared" ca="1" si="13"/>
        <v>0</v>
      </c>
      <c r="U46" s="177">
        <f t="shared" ca="1" si="13"/>
        <v>0</v>
      </c>
      <c r="V46" s="177">
        <f t="shared" ca="1" si="13"/>
        <v>0</v>
      </c>
      <c r="W46" s="177">
        <f t="shared" ca="1" si="13"/>
        <v>0</v>
      </c>
      <c r="X46" s="177">
        <f t="shared" ca="1" si="13"/>
        <v>0</v>
      </c>
      <c r="Y46" s="177">
        <f t="shared" ca="1" si="13"/>
        <v>0</v>
      </c>
      <c r="Z46" s="177">
        <f t="shared" ca="1" si="13"/>
        <v>0</v>
      </c>
      <c r="AA46" s="16"/>
    </row>
    <row r="47" spans="4:27" outlineLevel="1" x14ac:dyDescent="0.3">
      <c r="D47" s="179" t="str">
        <f>'Instructions and Inputs'!H51</f>
        <v>[Spare]</v>
      </c>
      <c r="E47" s="13" t="s">
        <v>93</v>
      </c>
      <c r="F47" s="178">
        <f>'Instructions and Inputs'!H130</f>
        <v>0</v>
      </c>
      <c r="G47" s="178">
        <f t="shared" si="12"/>
        <v>0</v>
      </c>
      <c r="H47" s="178">
        <f>'Instructions and Inputs'!H75</f>
        <v>0</v>
      </c>
      <c r="I47" s="183">
        <f>'Instructions and Inputs'!$H$109</f>
        <v>0</v>
      </c>
      <c r="M47" s="9"/>
      <c r="O47" s="177">
        <f t="shared" ca="1" si="13"/>
        <v>0</v>
      </c>
      <c r="P47" s="177">
        <f t="shared" ca="1" si="13"/>
        <v>0</v>
      </c>
      <c r="Q47" s="177">
        <f t="shared" ca="1" si="13"/>
        <v>0</v>
      </c>
      <c r="R47" s="177">
        <f t="shared" ca="1" si="13"/>
        <v>0</v>
      </c>
      <c r="S47" s="177">
        <f t="shared" ca="1" si="13"/>
        <v>0</v>
      </c>
      <c r="T47" s="177">
        <f t="shared" ca="1" si="13"/>
        <v>0</v>
      </c>
      <c r="U47" s="177">
        <f t="shared" ca="1" si="13"/>
        <v>0</v>
      </c>
      <c r="V47" s="177">
        <f t="shared" ca="1" si="13"/>
        <v>0</v>
      </c>
      <c r="W47" s="177">
        <f t="shared" ca="1" si="13"/>
        <v>0</v>
      </c>
      <c r="X47" s="177">
        <f t="shared" ca="1" si="13"/>
        <v>0</v>
      </c>
      <c r="Y47" s="177">
        <f t="shared" ca="1" si="13"/>
        <v>0</v>
      </c>
      <c r="Z47" s="177">
        <f t="shared" ca="1" si="13"/>
        <v>0</v>
      </c>
      <c r="AA47" s="16"/>
    </row>
    <row r="48" spans="4:27" outlineLevel="1" x14ac:dyDescent="0.3">
      <c r="D48" s="179" t="str">
        <f>'Instructions and Inputs'!H52</f>
        <v>[Spare]</v>
      </c>
      <c r="E48" s="13" t="s">
        <v>93</v>
      </c>
      <c r="F48" s="178">
        <f>'Instructions and Inputs'!H131</f>
        <v>0</v>
      </c>
      <c r="G48" s="178">
        <f t="shared" si="12"/>
        <v>0</v>
      </c>
      <c r="H48" s="178">
        <f>'Instructions and Inputs'!H76</f>
        <v>0</v>
      </c>
      <c r="I48" s="183">
        <f>'Instructions and Inputs'!$H$109</f>
        <v>0</v>
      </c>
      <c r="M48" s="9"/>
      <c r="O48" s="177">
        <f t="shared" ca="1" si="13"/>
        <v>0</v>
      </c>
      <c r="P48" s="177">
        <f t="shared" ca="1" si="13"/>
        <v>0</v>
      </c>
      <c r="Q48" s="177">
        <f t="shared" ca="1" si="13"/>
        <v>0</v>
      </c>
      <c r="R48" s="177">
        <f t="shared" ca="1" si="13"/>
        <v>0</v>
      </c>
      <c r="S48" s="177">
        <f t="shared" ca="1" si="13"/>
        <v>0</v>
      </c>
      <c r="T48" s="177">
        <f t="shared" ca="1" si="13"/>
        <v>0</v>
      </c>
      <c r="U48" s="177">
        <f t="shared" ca="1" si="13"/>
        <v>0</v>
      </c>
      <c r="V48" s="177">
        <f t="shared" ca="1" si="13"/>
        <v>0</v>
      </c>
      <c r="W48" s="177">
        <f t="shared" ca="1" si="13"/>
        <v>0</v>
      </c>
      <c r="X48" s="177">
        <f t="shared" ca="1" si="13"/>
        <v>0</v>
      </c>
      <c r="Y48" s="177">
        <f t="shared" ca="1" si="13"/>
        <v>0</v>
      </c>
      <c r="Z48" s="177">
        <f t="shared" ca="1" si="13"/>
        <v>0</v>
      </c>
      <c r="AA48" s="16"/>
    </row>
    <row r="49" spans="4:27" outlineLevel="1" x14ac:dyDescent="0.3">
      <c r="D49" s="179" t="str">
        <f>'Instructions and Inputs'!H53</f>
        <v>[Spare]</v>
      </c>
      <c r="E49" s="13" t="s">
        <v>93</v>
      </c>
      <c r="F49" s="178">
        <f>'Instructions and Inputs'!H132</f>
        <v>0</v>
      </c>
      <c r="G49" s="178">
        <f t="shared" si="12"/>
        <v>0</v>
      </c>
      <c r="H49" s="178">
        <f>'Instructions and Inputs'!H77</f>
        <v>0</v>
      </c>
      <c r="I49" s="183">
        <f>'Instructions and Inputs'!$H$109</f>
        <v>0</v>
      </c>
      <c r="M49" s="9"/>
      <c r="O49" s="177">
        <f t="shared" ca="1" si="13"/>
        <v>0</v>
      </c>
      <c r="P49" s="177">
        <f t="shared" ca="1" si="13"/>
        <v>0</v>
      </c>
      <c r="Q49" s="177">
        <f t="shared" ca="1" si="13"/>
        <v>0</v>
      </c>
      <c r="R49" s="177">
        <f t="shared" ca="1" si="13"/>
        <v>0</v>
      </c>
      <c r="S49" s="177">
        <f t="shared" ca="1" si="13"/>
        <v>0</v>
      </c>
      <c r="T49" s="177">
        <f t="shared" ca="1" si="13"/>
        <v>0</v>
      </c>
      <c r="U49" s="177">
        <f t="shared" ca="1" si="13"/>
        <v>0</v>
      </c>
      <c r="V49" s="177">
        <f t="shared" ca="1" si="13"/>
        <v>0</v>
      </c>
      <c r="W49" s="177">
        <f t="shared" ca="1" si="13"/>
        <v>0</v>
      </c>
      <c r="X49" s="177">
        <f t="shared" ca="1" si="13"/>
        <v>0</v>
      </c>
      <c r="Y49" s="177">
        <f t="shared" ca="1" si="13"/>
        <v>0</v>
      </c>
      <c r="Z49" s="177">
        <f t="shared" ca="1" si="13"/>
        <v>0</v>
      </c>
      <c r="AA49" s="16"/>
    </row>
    <row r="50" spans="4:27" ht="15.75" outlineLevel="1" thickBot="1" x14ac:dyDescent="0.35">
      <c r="D50" s="16"/>
      <c r="E50" s="16"/>
      <c r="F50" s="16"/>
      <c r="G50" s="16"/>
      <c r="H50" s="16"/>
      <c r="I50" s="16"/>
      <c r="J50" s="16"/>
      <c r="K50" s="16"/>
      <c r="L50" s="16"/>
      <c r="M50" s="16"/>
      <c r="N50" s="16"/>
      <c r="O50" s="16"/>
      <c r="P50" s="16"/>
      <c r="Q50" s="16"/>
      <c r="R50" s="16"/>
      <c r="S50" s="16"/>
      <c r="T50" s="16"/>
      <c r="U50" s="16"/>
      <c r="V50" s="16"/>
      <c r="W50" s="16"/>
      <c r="X50" s="16"/>
      <c r="Y50" s="16"/>
      <c r="Z50" s="16"/>
      <c r="AA50" s="16"/>
    </row>
    <row r="51" spans="4:27" outlineLevel="1" x14ac:dyDescent="0.3">
      <c r="D51" s="2" t="s">
        <v>94</v>
      </c>
      <c r="E51" s="13" t="s">
        <v>93</v>
      </c>
      <c r="F51" s="17"/>
      <c r="G51" s="17"/>
      <c r="H51" s="181">
        <f>SUM(H30:H50)</f>
        <v>0</v>
      </c>
      <c r="M51" s="191">
        <f ca="1">SUM($O51:$Z51)</f>
        <v>0</v>
      </c>
      <c r="O51" s="182">
        <f ca="1">SUM(O30:O50)</f>
        <v>0</v>
      </c>
      <c r="P51" s="182">
        <f ca="1">SUM(P30:P50)</f>
        <v>0</v>
      </c>
      <c r="Q51" s="182">
        <f t="shared" ref="Q51:W51" ca="1" si="14">SUM(Q30:Q50)</f>
        <v>0</v>
      </c>
      <c r="R51" s="182">
        <f t="shared" ca="1" si="14"/>
        <v>0</v>
      </c>
      <c r="S51" s="182">
        <f t="shared" ca="1" si="14"/>
        <v>0</v>
      </c>
      <c r="T51" s="182">
        <f t="shared" ca="1" si="14"/>
        <v>0</v>
      </c>
      <c r="U51" s="182">
        <f ca="1">SUM(U30:U50)</f>
        <v>0</v>
      </c>
      <c r="V51" s="182">
        <f ca="1">SUM(V30:V50)</f>
        <v>0</v>
      </c>
      <c r="W51" s="182">
        <f t="shared" ca="1" si="14"/>
        <v>0</v>
      </c>
      <c r="X51" s="182">
        <f t="shared" ref="X51" ca="1" si="15">SUM(X30:X50)</f>
        <v>0</v>
      </c>
      <c r="Y51" s="182">
        <f t="shared" ref="Y51:Z51" ca="1" si="16">SUM(Y30:Y50)</f>
        <v>0</v>
      </c>
      <c r="Z51" s="182">
        <f t="shared" ca="1" si="16"/>
        <v>0</v>
      </c>
      <c r="AA51" s="16"/>
    </row>
    <row r="52" spans="4:27" outlineLevel="1" x14ac:dyDescent="0.3">
      <c r="Y52"/>
      <c r="AA52" s="16"/>
    </row>
    <row r="53" spans="4:27" outlineLevel="1" x14ac:dyDescent="0.3">
      <c r="F53" s="15" t="s">
        <v>95</v>
      </c>
      <c r="Y53"/>
      <c r="AA53" s="16"/>
    </row>
    <row r="54" spans="4:27" outlineLevel="1" x14ac:dyDescent="0.3">
      <c r="D54" s="2" t="s">
        <v>96</v>
      </c>
      <c r="F54" s="13" t="s">
        <v>97</v>
      </c>
      <c r="Y54"/>
      <c r="AA54" s="16"/>
    </row>
    <row r="55" spans="4:27" outlineLevel="1" x14ac:dyDescent="0.3">
      <c r="D55" s="179" t="str">
        <f>'Instructions and Inputs'!D138</f>
        <v>[Spare]</v>
      </c>
      <c r="E55" s="13" t="s">
        <v>93</v>
      </c>
      <c r="F55" s="183">
        <f>'Instructions and Inputs'!H138</f>
        <v>0</v>
      </c>
      <c r="I55" s="21"/>
      <c r="M55" s="191">
        <f ca="1">SUM($O55:$Z55)</f>
        <v>0</v>
      </c>
      <c r="O55" s="177">
        <f t="shared" ref="O55:Z70" ca="1" si="17">-O$51*$F55</f>
        <v>0</v>
      </c>
      <c r="P55" s="177">
        <f t="shared" ca="1" si="17"/>
        <v>0</v>
      </c>
      <c r="Q55" s="177">
        <f t="shared" ca="1" si="17"/>
        <v>0</v>
      </c>
      <c r="R55" s="177">
        <f t="shared" ca="1" si="17"/>
        <v>0</v>
      </c>
      <c r="S55" s="177">
        <f t="shared" ca="1" si="17"/>
        <v>0</v>
      </c>
      <c r="T55" s="177">
        <f t="shared" ca="1" si="17"/>
        <v>0</v>
      </c>
      <c r="U55" s="177">
        <f t="shared" ca="1" si="17"/>
        <v>0</v>
      </c>
      <c r="V55" s="177">
        <f t="shared" ca="1" si="17"/>
        <v>0</v>
      </c>
      <c r="W55" s="177">
        <f t="shared" ca="1" si="17"/>
        <v>0</v>
      </c>
      <c r="X55" s="177">
        <f t="shared" ca="1" si="17"/>
        <v>0</v>
      </c>
      <c r="Y55" s="177">
        <f t="shared" ca="1" si="17"/>
        <v>0</v>
      </c>
      <c r="Z55" s="177">
        <f t="shared" ca="1" si="17"/>
        <v>0</v>
      </c>
      <c r="AA55" s="16"/>
    </row>
    <row r="56" spans="4:27" outlineLevel="1" x14ac:dyDescent="0.3">
      <c r="D56" s="179" t="str">
        <f>'Instructions and Inputs'!D139</f>
        <v>[Spare]</v>
      </c>
      <c r="E56" s="13" t="s">
        <v>93</v>
      </c>
      <c r="F56" s="183">
        <f>'Instructions and Inputs'!H139</f>
        <v>0</v>
      </c>
      <c r="I56" s="21"/>
      <c r="M56" s="191">
        <f ca="1">SUM($O56:$Z56)</f>
        <v>0</v>
      </c>
      <c r="O56" s="177">
        <f t="shared" ca="1" si="17"/>
        <v>0</v>
      </c>
      <c r="P56" s="177">
        <f t="shared" ca="1" si="17"/>
        <v>0</v>
      </c>
      <c r="Q56" s="177">
        <f t="shared" ca="1" si="17"/>
        <v>0</v>
      </c>
      <c r="R56" s="177">
        <f t="shared" ca="1" si="17"/>
        <v>0</v>
      </c>
      <c r="S56" s="177">
        <f t="shared" ca="1" si="17"/>
        <v>0</v>
      </c>
      <c r="T56" s="177">
        <f t="shared" ca="1" si="17"/>
        <v>0</v>
      </c>
      <c r="U56" s="177">
        <f t="shared" ca="1" si="17"/>
        <v>0</v>
      </c>
      <c r="V56" s="177">
        <f t="shared" ca="1" si="17"/>
        <v>0</v>
      </c>
      <c r="W56" s="177">
        <f t="shared" ca="1" si="17"/>
        <v>0</v>
      </c>
      <c r="X56" s="177">
        <f t="shared" ca="1" si="17"/>
        <v>0</v>
      </c>
      <c r="Y56" s="177">
        <f t="shared" ca="1" si="17"/>
        <v>0</v>
      </c>
      <c r="Z56" s="177">
        <f t="shared" ca="1" si="17"/>
        <v>0</v>
      </c>
      <c r="AA56" s="16"/>
    </row>
    <row r="57" spans="4:27" outlineLevel="1" x14ac:dyDescent="0.3">
      <c r="D57" s="179" t="str">
        <f>'Instructions and Inputs'!D140</f>
        <v>[Spare]</v>
      </c>
      <c r="E57" s="13" t="s">
        <v>93</v>
      </c>
      <c r="F57" s="183">
        <f>'Instructions and Inputs'!H140</f>
        <v>0</v>
      </c>
      <c r="I57" s="21"/>
      <c r="M57" s="191">
        <f ca="1">SUM($O57:$Z57)</f>
        <v>0</v>
      </c>
      <c r="O57" s="177">
        <f t="shared" ca="1" si="17"/>
        <v>0</v>
      </c>
      <c r="P57" s="177">
        <f t="shared" ca="1" si="17"/>
        <v>0</v>
      </c>
      <c r="Q57" s="177">
        <f t="shared" ca="1" si="17"/>
        <v>0</v>
      </c>
      <c r="R57" s="177">
        <f t="shared" ca="1" si="17"/>
        <v>0</v>
      </c>
      <c r="S57" s="177">
        <f t="shared" ca="1" si="17"/>
        <v>0</v>
      </c>
      <c r="T57" s="177">
        <f t="shared" ca="1" si="17"/>
        <v>0</v>
      </c>
      <c r="U57" s="177">
        <f t="shared" ca="1" si="17"/>
        <v>0</v>
      </c>
      <c r="V57" s="177">
        <f t="shared" ca="1" si="17"/>
        <v>0</v>
      </c>
      <c r="W57" s="177">
        <f t="shared" ca="1" si="17"/>
        <v>0</v>
      </c>
      <c r="X57" s="177">
        <f t="shared" ca="1" si="17"/>
        <v>0</v>
      </c>
      <c r="Y57" s="177">
        <f t="shared" ca="1" si="17"/>
        <v>0</v>
      </c>
      <c r="Z57" s="177">
        <f t="shared" ca="1" si="17"/>
        <v>0</v>
      </c>
      <c r="AA57" s="16"/>
    </row>
    <row r="58" spans="4:27" outlineLevel="1" x14ac:dyDescent="0.3">
      <c r="D58" s="179" t="str">
        <f>'Instructions and Inputs'!D141</f>
        <v>[Spare]</v>
      </c>
      <c r="E58" s="13" t="s">
        <v>93</v>
      </c>
      <c r="F58" s="183">
        <f>'Instructions and Inputs'!H141</f>
        <v>0</v>
      </c>
      <c r="I58" s="21"/>
      <c r="M58" s="191">
        <f ca="1">SUM($O58:$Z58)</f>
        <v>0</v>
      </c>
      <c r="O58" s="177">
        <f t="shared" ca="1" si="17"/>
        <v>0</v>
      </c>
      <c r="P58" s="177">
        <f t="shared" ca="1" si="17"/>
        <v>0</v>
      </c>
      <c r="Q58" s="177">
        <f t="shared" ca="1" si="17"/>
        <v>0</v>
      </c>
      <c r="R58" s="177">
        <f t="shared" ca="1" si="17"/>
        <v>0</v>
      </c>
      <c r="S58" s="177">
        <f t="shared" ca="1" si="17"/>
        <v>0</v>
      </c>
      <c r="T58" s="177">
        <f t="shared" ca="1" si="17"/>
        <v>0</v>
      </c>
      <c r="U58" s="177">
        <f t="shared" ca="1" si="17"/>
        <v>0</v>
      </c>
      <c r="V58" s="177">
        <f t="shared" ca="1" si="17"/>
        <v>0</v>
      </c>
      <c r="W58" s="177">
        <f t="shared" ca="1" si="17"/>
        <v>0</v>
      </c>
      <c r="X58" s="177">
        <f t="shared" ca="1" si="17"/>
        <v>0</v>
      </c>
      <c r="Y58" s="177">
        <f t="shared" ca="1" si="17"/>
        <v>0</v>
      </c>
      <c r="Z58" s="177">
        <f t="shared" ca="1" si="17"/>
        <v>0</v>
      </c>
      <c r="AA58" s="16"/>
    </row>
    <row r="59" spans="4:27" outlineLevel="1" x14ac:dyDescent="0.3">
      <c r="D59" s="179" t="str">
        <f>'Instructions and Inputs'!D142</f>
        <v>[Spare]</v>
      </c>
      <c r="E59" s="13" t="s">
        <v>93</v>
      </c>
      <c r="F59" s="183">
        <f>'Instructions and Inputs'!H142</f>
        <v>0</v>
      </c>
      <c r="I59" s="21"/>
      <c r="M59" s="191">
        <f t="shared" ref="M59:M74" ca="1" si="18">SUM($O59:$Z59)</f>
        <v>0</v>
      </c>
      <c r="O59" s="177">
        <f t="shared" ca="1" si="17"/>
        <v>0</v>
      </c>
      <c r="P59" s="177">
        <f t="shared" ca="1" si="17"/>
        <v>0</v>
      </c>
      <c r="Q59" s="177">
        <f t="shared" ca="1" si="17"/>
        <v>0</v>
      </c>
      <c r="R59" s="177">
        <f t="shared" ca="1" si="17"/>
        <v>0</v>
      </c>
      <c r="S59" s="177">
        <f t="shared" ca="1" si="17"/>
        <v>0</v>
      </c>
      <c r="T59" s="177">
        <f t="shared" ca="1" si="17"/>
        <v>0</v>
      </c>
      <c r="U59" s="177">
        <f t="shared" ca="1" si="17"/>
        <v>0</v>
      </c>
      <c r="V59" s="177">
        <f t="shared" ca="1" si="17"/>
        <v>0</v>
      </c>
      <c r="W59" s="177">
        <f t="shared" ca="1" si="17"/>
        <v>0</v>
      </c>
      <c r="X59" s="177">
        <f t="shared" ca="1" si="17"/>
        <v>0</v>
      </c>
      <c r="Y59" s="177">
        <f t="shared" ca="1" si="17"/>
        <v>0</v>
      </c>
      <c r="Z59" s="177">
        <f t="shared" ca="1" si="17"/>
        <v>0</v>
      </c>
      <c r="AA59" s="16"/>
    </row>
    <row r="60" spans="4:27" outlineLevel="1" x14ac:dyDescent="0.3">
      <c r="D60" s="179" t="str">
        <f>'Instructions and Inputs'!D143</f>
        <v>[Spare]</v>
      </c>
      <c r="E60" s="13" t="s">
        <v>93</v>
      </c>
      <c r="F60" s="183">
        <f>'Instructions and Inputs'!H143</f>
        <v>0</v>
      </c>
      <c r="I60" s="21"/>
      <c r="M60" s="191">
        <f t="shared" ca="1" si="18"/>
        <v>0</v>
      </c>
      <c r="O60" s="177">
        <f t="shared" ca="1" si="17"/>
        <v>0</v>
      </c>
      <c r="P60" s="177">
        <f t="shared" ca="1" si="17"/>
        <v>0</v>
      </c>
      <c r="Q60" s="177">
        <f t="shared" ca="1" si="17"/>
        <v>0</v>
      </c>
      <c r="R60" s="177">
        <f t="shared" ca="1" si="17"/>
        <v>0</v>
      </c>
      <c r="S60" s="177">
        <f t="shared" ca="1" si="17"/>
        <v>0</v>
      </c>
      <c r="T60" s="177">
        <f t="shared" ca="1" si="17"/>
        <v>0</v>
      </c>
      <c r="U60" s="177">
        <f t="shared" ca="1" si="17"/>
        <v>0</v>
      </c>
      <c r="V60" s="177">
        <f t="shared" ca="1" si="17"/>
        <v>0</v>
      </c>
      <c r="W60" s="177">
        <f t="shared" ca="1" si="17"/>
        <v>0</v>
      </c>
      <c r="X60" s="177">
        <f t="shared" ca="1" si="17"/>
        <v>0</v>
      </c>
      <c r="Y60" s="177">
        <f t="shared" ca="1" si="17"/>
        <v>0</v>
      </c>
      <c r="Z60" s="177">
        <f t="shared" ca="1" si="17"/>
        <v>0</v>
      </c>
      <c r="AA60" s="16"/>
    </row>
    <row r="61" spans="4:27" outlineLevel="1" x14ac:dyDescent="0.3">
      <c r="D61" s="179" t="str">
        <f>'Instructions and Inputs'!D144</f>
        <v>[Spare]</v>
      </c>
      <c r="E61" s="13" t="s">
        <v>93</v>
      </c>
      <c r="F61" s="183">
        <f>'Instructions and Inputs'!H144</f>
        <v>0</v>
      </c>
      <c r="I61" s="21"/>
      <c r="M61" s="191">
        <f t="shared" ca="1" si="18"/>
        <v>0</v>
      </c>
      <c r="O61" s="177">
        <f t="shared" ca="1" si="17"/>
        <v>0</v>
      </c>
      <c r="P61" s="177">
        <f t="shared" ca="1" si="17"/>
        <v>0</v>
      </c>
      <c r="Q61" s="177">
        <f t="shared" ca="1" si="17"/>
        <v>0</v>
      </c>
      <c r="R61" s="177">
        <f t="shared" ca="1" si="17"/>
        <v>0</v>
      </c>
      <c r="S61" s="177">
        <f t="shared" ca="1" si="17"/>
        <v>0</v>
      </c>
      <c r="T61" s="177">
        <f t="shared" ca="1" si="17"/>
        <v>0</v>
      </c>
      <c r="U61" s="177">
        <f t="shared" ca="1" si="17"/>
        <v>0</v>
      </c>
      <c r="V61" s="177">
        <f t="shared" ca="1" si="17"/>
        <v>0</v>
      </c>
      <c r="W61" s="177">
        <f t="shared" ca="1" si="17"/>
        <v>0</v>
      </c>
      <c r="X61" s="177">
        <f t="shared" ca="1" si="17"/>
        <v>0</v>
      </c>
      <c r="Y61" s="177">
        <f t="shared" ca="1" si="17"/>
        <v>0</v>
      </c>
      <c r="Z61" s="177">
        <f t="shared" ca="1" si="17"/>
        <v>0</v>
      </c>
      <c r="AA61" s="16"/>
    </row>
    <row r="62" spans="4:27" outlineLevel="1" x14ac:dyDescent="0.3">
      <c r="D62" s="179" t="str">
        <f>'Instructions and Inputs'!D145</f>
        <v>[Spare]</v>
      </c>
      <c r="E62" s="13" t="s">
        <v>93</v>
      </c>
      <c r="F62" s="183">
        <f>'Instructions and Inputs'!H145</f>
        <v>0</v>
      </c>
      <c r="I62" s="21"/>
      <c r="M62" s="191">
        <f t="shared" ca="1" si="18"/>
        <v>0</v>
      </c>
      <c r="O62" s="177">
        <f t="shared" ca="1" si="17"/>
        <v>0</v>
      </c>
      <c r="P62" s="177">
        <f t="shared" ca="1" si="17"/>
        <v>0</v>
      </c>
      <c r="Q62" s="177">
        <f t="shared" ca="1" si="17"/>
        <v>0</v>
      </c>
      <c r="R62" s="177">
        <f t="shared" ca="1" si="17"/>
        <v>0</v>
      </c>
      <c r="S62" s="177">
        <f t="shared" ca="1" si="17"/>
        <v>0</v>
      </c>
      <c r="T62" s="177">
        <f t="shared" ca="1" si="17"/>
        <v>0</v>
      </c>
      <c r="U62" s="177">
        <f t="shared" ca="1" si="17"/>
        <v>0</v>
      </c>
      <c r="V62" s="177">
        <f t="shared" ca="1" si="17"/>
        <v>0</v>
      </c>
      <c r="W62" s="177">
        <f t="shared" ca="1" si="17"/>
        <v>0</v>
      </c>
      <c r="X62" s="177">
        <f t="shared" ca="1" si="17"/>
        <v>0</v>
      </c>
      <c r="Y62" s="177">
        <f t="shared" ca="1" si="17"/>
        <v>0</v>
      </c>
      <c r="Z62" s="177">
        <f t="shared" ca="1" si="17"/>
        <v>0</v>
      </c>
      <c r="AA62" s="16"/>
    </row>
    <row r="63" spans="4:27" outlineLevel="1" x14ac:dyDescent="0.3">
      <c r="D63" s="179" t="str">
        <f>'Instructions and Inputs'!D146</f>
        <v>[Spare]</v>
      </c>
      <c r="E63" s="13" t="s">
        <v>93</v>
      </c>
      <c r="F63" s="183">
        <f>'Instructions and Inputs'!H146</f>
        <v>0</v>
      </c>
      <c r="I63" s="21"/>
      <c r="M63" s="191">
        <f t="shared" ca="1" si="18"/>
        <v>0</v>
      </c>
      <c r="O63" s="177">
        <f t="shared" ca="1" si="17"/>
        <v>0</v>
      </c>
      <c r="P63" s="177">
        <f t="shared" ca="1" si="17"/>
        <v>0</v>
      </c>
      <c r="Q63" s="177">
        <f t="shared" ca="1" si="17"/>
        <v>0</v>
      </c>
      <c r="R63" s="177">
        <f t="shared" ca="1" si="17"/>
        <v>0</v>
      </c>
      <c r="S63" s="177">
        <f t="shared" ca="1" si="17"/>
        <v>0</v>
      </c>
      <c r="T63" s="177">
        <f t="shared" ca="1" si="17"/>
        <v>0</v>
      </c>
      <c r="U63" s="177">
        <f t="shared" ca="1" si="17"/>
        <v>0</v>
      </c>
      <c r="V63" s="177">
        <f t="shared" ca="1" si="17"/>
        <v>0</v>
      </c>
      <c r="W63" s="177">
        <f t="shared" ca="1" si="17"/>
        <v>0</v>
      </c>
      <c r="X63" s="177">
        <f t="shared" ca="1" si="17"/>
        <v>0</v>
      </c>
      <c r="Y63" s="177">
        <f t="shared" ca="1" si="17"/>
        <v>0</v>
      </c>
      <c r="Z63" s="177">
        <f t="shared" ca="1" si="17"/>
        <v>0</v>
      </c>
      <c r="AA63" s="16"/>
    </row>
    <row r="64" spans="4:27" outlineLevel="1" x14ac:dyDescent="0.3">
      <c r="D64" s="179" t="str">
        <f>'Instructions and Inputs'!D147</f>
        <v>[Spare]</v>
      </c>
      <c r="E64" s="13" t="s">
        <v>93</v>
      </c>
      <c r="F64" s="183">
        <f>'Instructions and Inputs'!H147</f>
        <v>0</v>
      </c>
      <c r="I64" s="21"/>
      <c r="M64" s="191">
        <f t="shared" ca="1" si="18"/>
        <v>0</v>
      </c>
      <c r="O64" s="177">
        <f t="shared" ca="1" si="17"/>
        <v>0</v>
      </c>
      <c r="P64" s="177">
        <f t="shared" ca="1" si="17"/>
        <v>0</v>
      </c>
      <c r="Q64" s="177">
        <f t="shared" ca="1" si="17"/>
        <v>0</v>
      </c>
      <c r="R64" s="177">
        <f t="shared" ca="1" si="17"/>
        <v>0</v>
      </c>
      <c r="S64" s="177">
        <f t="shared" ca="1" si="17"/>
        <v>0</v>
      </c>
      <c r="T64" s="177">
        <f t="shared" ca="1" si="17"/>
        <v>0</v>
      </c>
      <c r="U64" s="177">
        <f t="shared" ca="1" si="17"/>
        <v>0</v>
      </c>
      <c r="V64" s="177">
        <f t="shared" ca="1" si="17"/>
        <v>0</v>
      </c>
      <c r="W64" s="177">
        <f t="shared" ca="1" si="17"/>
        <v>0</v>
      </c>
      <c r="X64" s="177">
        <f t="shared" ca="1" si="17"/>
        <v>0</v>
      </c>
      <c r="Y64" s="177">
        <f t="shared" ca="1" si="17"/>
        <v>0</v>
      </c>
      <c r="Z64" s="177">
        <f t="shared" ca="1" si="17"/>
        <v>0</v>
      </c>
      <c r="AA64" s="16"/>
    </row>
    <row r="65" spans="1:257" outlineLevel="1" x14ac:dyDescent="0.3">
      <c r="D65" s="179" t="str">
        <f>'Instructions and Inputs'!D148</f>
        <v>[Spare]</v>
      </c>
      <c r="E65" s="13" t="s">
        <v>93</v>
      </c>
      <c r="F65" s="183">
        <f>'Instructions and Inputs'!H148</f>
        <v>0</v>
      </c>
      <c r="I65" s="21"/>
      <c r="M65" s="191">
        <f t="shared" ca="1" si="18"/>
        <v>0</v>
      </c>
      <c r="O65" s="177">
        <f t="shared" ca="1" si="17"/>
        <v>0</v>
      </c>
      <c r="P65" s="177">
        <f t="shared" ca="1" si="17"/>
        <v>0</v>
      </c>
      <c r="Q65" s="177">
        <f t="shared" ca="1" si="17"/>
        <v>0</v>
      </c>
      <c r="R65" s="177">
        <f t="shared" ca="1" si="17"/>
        <v>0</v>
      </c>
      <c r="S65" s="177">
        <f t="shared" ca="1" si="17"/>
        <v>0</v>
      </c>
      <c r="T65" s="177">
        <f t="shared" ca="1" si="17"/>
        <v>0</v>
      </c>
      <c r="U65" s="177">
        <f t="shared" ca="1" si="17"/>
        <v>0</v>
      </c>
      <c r="V65" s="177">
        <f t="shared" ca="1" si="17"/>
        <v>0</v>
      </c>
      <c r="W65" s="177">
        <f t="shared" ca="1" si="17"/>
        <v>0</v>
      </c>
      <c r="X65" s="177">
        <f t="shared" ca="1" si="17"/>
        <v>0</v>
      </c>
      <c r="Y65" s="177">
        <f t="shared" ca="1" si="17"/>
        <v>0</v>
      </c>
      <c r="Z65" s="177">
        <f t="shared" ca="1" si="17"/>
        <v>0</v>
      </c>
      <c r="AA65" s="16"/>
    </row>
    <row r="66" spans="1:257" outlineLevel="1" x14ac:dyDescent="0.3">
      <c r="D66" s="179" t="str">
        <f>'Instructions and Inputs'!D149</f>
        <v>[Spare]</v>
      </c>
      <c r="E66" s="13" t="s">
        <v>93</v>
      </c>
      <c r="F66" s="183">
        <f>'Instructions and Inputs'!H149</f>
        <v>0</v>
      </c>
      <c r="I66" s="21"/>
      <c r="M66" s="191">
        <f t="shared" ca="1" si="18"/>
        <v>0</v>
      </c>
      <c r="O66" s="177">
        <f t="shared" ca="1" si="17"/>
        <v>0</v>
      </c>
      <c r="P66" s="177">
        <f t="shared" ca="1" si="17"/>
        <v>0</v>
      </c>
      <c r="Q66" s="177">
        <f t="shared" ca="1" si="17"/>
        <v>0</v>
      </c>
      <c r="R66" s="177">
        <f t="shared" ca="1" si="17"/>
        <v>0</v>
      </c>
      <c r="S66" s="177">
        <f t="shared" ca="1" si="17"/>
        <v>0</v>
      </c>
      <c r="T66" s="177">
        <f t="shared" ca="1" si="17"/>
        <v>0</v>
      </c>
      <c r="U66" s="177">
        <f t="shared" ca="1" si="17"/>
        <v>0</v>
      </c>
      <c r="V66" s="177">
        <f t="shared" ca="1" si="17"/>
        <v>0</v>
      </c>
      <c r="W66" s="177">
        <f t="shared" ca="1" si="17"/>
        <v>0</v>
      </c>
      <c r="X66" s="177">
        <f t="shared" ca="1" si="17"/>
        <v>0</v>
      </c>
      <c r="Y66" s="177">
        <f t="shared" ca="1" si="17"/>
        <v>0</v>
      </c>
      <c r="Z66" s="177">
        <f t="shared" ca="1" si="17"/>
        <v>0</v>
      </c>
      <c r="AA66" s="16"/>
    </row>
    <row r="67" spans="1:257" outlineLevel="1" x14ac:dyDescent="0.3">
      <c r="D67" s="179" t="str">
        <f>'Instructions and Inputs'!D150</f>
        <v>[Spare]</v>
      </c>
      <c r="E67" s="13" t="s">
        <v>93</v>
      </c>
      <c r="F67" s="183">
        <f>'Instructions and Inputs'!H150</f>
        <v>0</v>
      </c>
      <c r="I67" s="21"/>
      <c r="M67" s="191">
        <f t="shared" ca="1" si="18"/>
        <v>0</v>
      </c>
      <c r="O67" s="177">
        <f t="shared" ca="1" si="17"/>
        <v>0</v>
      </c>
      <c r="P67" s="177">
        <f t="shared" ca="1" si="17"/>
        <v>0</v>
      </c>
      <c r="Q67" s="177">
        <f t="shared" ca="1" si="17"/>
        <v>0</v>
      </c>
      <c r="R67" s="177">
        <f t="shared" ca="1" si="17"/>
        <v>0</v>
      </c>
      <c r="S67" s="177">
        <f t="shared" ca="1" si="17"/>
        <v>0</v>
      </c>
      <c r="T67" s="177">
        <f t="shared" ca="1" si="17"/>
        <v>0</v>
      </c>
      <c r="U67" s="177">
        <f t="shared" ca="1" si="17"/>
        <v>0</v>
      </c>
      <c r="V67" s="177">
        <f t="shared" ca="1" si="17"/>
        <v>0</v>
      </c>
      <c r="W67" s="177">
        <f t="shared" ca="1" si="17"/>
        <v>0</v>
      </c>
      <c r="X67" s="177">
        <f t="shared" ca="1" si="17"/>
        <v>0</v>
      </c>
      <c r="Y67" s="177">
        <f t="shared" ca="1" si="17"/>
        <v>0</v>
      </c>
      <c r="Z67" s="177">
        <f t="shared" ca="1" si="17"/>
        <v>0</v>
      </c>
      <c r="AA67" s="16"/>
    </row>
    <row r="68" spans="1:257" outlineLevel="1" x14ac:dyDescent="0.3">
      <c r="D68" s="179" t="str">
        <f>'Instructions and Inputs'!D151</f>
        <v>[Spare]</v>
      </c>
      <c r="E68" s="13" t="s">
        <v>93</v>
      </c>
      <c r="F68" s="183">
        <f>'Instructions and Inputs'!H151</f>
        <v>0</v>
      </c>
      <c r="I68" s="21"/>
      <c r="M68" s="191">
        <f t="shared" ca="1" si="18"/>
        <v>0</v>
      </c>
      <c r="O68" s="177">
        <f t="shared" ca="1" si="17"/>
        <v>0</v>
      </c>
      <c r="P68" s="177">
        <f t="shared" ca="1" si="17"/>
        <v>0</v>
      </c>
      <c r="Q68" s="177">
        <f t="shared" ca="1" si="17"/>
        <v>0</v>
      </c>
      <c r="R68" s="177">
        <f t="shared" ca="1" si="17"/>
        <v>0</v>
      </c>
      <c r="S68" s="177">
        <f t="shared" ca="1" si="17"/>
        <v>0</v>
      </c>
      <c r="T68" s="177">
        <f t="shared" ca="1" si="17"/>
        <v>0</v>
      </c>
      <c r="U68" s="177">
        <f t="shared" ca="1" si="17"/>
        <v>0</v>
      </c>
      <c r="V68" s="177">
        <f t="shared" ca="1" si="17"/>
        <v>0</v>
      </c>
      <c r="W68" s="177">
        <f t="shared" ca="1" si="17"/>
        <v>0</v>
      </c>
      <c r="X68" s="177">
        <f t="shared" ca="1" si="17"/>
        <v>0</v>
      </c>
      <c r="Y68" s="177">
        <f t="shared" ca="1" si="17"/>
        <v>0</v>
      </c>
      <c r="Z68" s="177">
        <f t="shared" ca="1" si="17"/>
        <v>0</v>
      </c>
      <c r="AA68" s="16"/>
    </row>
    <row r="69" spans="1:257" outlineLevel="1" x14ac:dyDescent="0.3">
      <c r="D69" s="179" t="str">
        <f>'Instructions and Inputs'!D152</f>
        <v>[Spare]</v>
      </c>
      <c r="E69" s="13" t="s">
        <v>93</v>
      </c>
      <c r="F69" s="183">
        <f>'Instructions and Inputs'!H152</f>
        <v>0</v>
      </c>
      <c r="I69" s="21"/>
      <c r="M69" s="191">
        <f t="shared" ca="1" si="18"/>
        <v>0</v>
      </c>
      <c r="O69" s="177">
        <f t="shared" ca="1" si="17"/>
        <v>0</v>
      </c>
      <c r="P69" s="177">
        <f t="shared" ca="1" si="17"/>
        <v>0</v>
      </c>
      <c r="Q69" s="177">
        <f t="shared" ca="1" si="17"/>
        <v>0</v>
      </c>
      <c r="R69" s="177">
        <f t="shared" ca="1" si="17"/>
        <v>0</v>
      </c>
      <c r="S69" s="177">
        <f t="shared" ca="1" si="17"/>
        <v>0</v>
      </c>
      <c r="T69" s="177">
        <f t="shared" ca="1" si="17"/>
        <v>0</v>
      </c>
      <c r="U69" s="177">
        <f t="shared" ca="1" si="17"/>
        <v>0</v>
      </c>
      <c r="V69" s="177">
        <f t="shared" ca="1" si="17"/>
        <v>0</v>
      </c>
      <c r="W69" s="177">
        <f t="shared" ca="1" si="17"/>
        <v>0</v>
      </c>
      <c r="X69" s="177">
        <f t="shared" ca="1" si="17"/>
        <v>0</v>
      </c>
      <c r="Y69" s="177">
        <f t="shared" ca="1" si="17"/>
        <v>0</v>
      </c>
      <c r="Z69" s="177">
        <f t="shared" ca="1" si="17"/>
        <v>0</v>
      </c>
      <c r="AA69" s="16"/>
    </row>
    <row r="70" spans="1:257" outlineLevel="1" x14ac:dyDescent="0.3">
      <c r="D70" s="179" t="str">
        <f>'Instructions and Inputs'!D153</f>
        <v>[Spare]</v>
      </c>
      <c r="E70" s="13" t="s">
        <v>93</v>
      </c>
      <c r="F70" s="183">
        <f>'Instructions and Inputs'!H153</f>
        <v>0</v>
      </c>
      <c r="I70" s="21"/>
      <c r="M70" s="191">
        <f t="shared" ca="1" si="18"/>
        <v>0</v>
      </c>
      <c r="O70" s="177">
        <f t="shared" ca="1" si="17"/>
        <v>0</v>
      </c>
      <c r="P70" s="177">
        <f t="shared" ca="1" si="17"/>
        <v>0</v>
      </c>
      <c r="Q70" s="177">
        <f t="shared" ca="1" si="17"/>
        <v>0</v>
      </c>
      <c r="R70" s="177">
        <f t="shared" ca="1" si="17"/>
        <v>0</v>
      </c>
      <c r="S70" s="177">
        <f t="shared" ca="1" si="17"/>
        <v>0</v>
      </c>
      <c r="T70" s="177">
        <f t="shared" ca="1" si="17"/>
        <v>0</v>
      </c>
      <c r="U70" s="177">
        <f t="shared" ca="1" si="17"/>
        <v>0</v>
      </c>
      <c r="V70" s="177">
        <f t="shared" ca="1" si="17"/>
        <v>0</v>
      </c>
      <c r="W70" s="177">
        <f t="shared" ca="1" si="17"/>
        <v>0</v>
      </c>
      <c r="X70" s="177">
        <f t="shared" ca="1" si="17"/>
        <v>0</v>
      </c>
      <c r="Y70" s="177">
        <f t="shared" ca="1" si="17"/>
        <v>0</v>
      </c>
      <c r="Z70" s="177">
        <f t="shared" ca="1" si="17"/>
        <v>0</v>
      </c>
      <c r="AA70" s="16"/>
    </row>
    <row r="71" spans="1:257" outlineLevel="1" x14ac:dyDescent="0.3">
      <c r="D71" s="179" t="str">
        <f>'Instructions and Inputs'!D154</f>
        <v>[Spare]</v>
      </c>
      <c r="E71" s="13" t="s">
        <v>93</v>
      </c>
      <c r="F71" s="183">
        <f>'Instructions and Inputs'!H154</f>
        <v>0</v>
      </c>
      <c r="I71" s="21"/>
      <c r="M71" s="191">
        <f t="shared" ca="1" si="18"/>
        <v>0</v>
      </c>
      <c r="O71" s="177">
        <f t="shared" ref="O71:Z74" ca="1" si="19">-O$51*$F71</f>
        <v>0</v>
      </c>
      <c r="P71" s="177">
        <f t="shared" ca="1" si="19"/>
        <v>0</v>
      </c>
      <c r="Q71" s="177">
        <f t="shared" ca="1" si="19"/>
        <v>0</v>
      </c>
      <c r="R71" s="177">
        <f t="shared" ca="1" si="19"/>
        <v>0</v>
      </c>
      <c r="S71" s="177">
        <f t="shared" ca="1" si="19"/>
        <v>0</v>
      </c>
      <c r="T71" s="177">
        <f t="shared" ca="1" si="19"/>
        <v>0</v>
      </c>
      <c r="U71" s="177">
        <f t="shared" ca="1" si="19"/>
        <v>0</v>
      </c>
      <c r="V71" s="177">
        <f t="shared" ca="1" si="19"/>
        <v>0</v>
      </c>
      <c r="W71" s="177">
        <f t="shared" ca="1" si="19"/>
        <v>0</v>
      </c>
      <c r="X71" s="177">
        <f t="shared" ca="1" si="19"/>
        <v>0</v>
      </c>
      <c r="Y71" s="177">
        <f t="shared" ca="1" si="19"/>
        <v>0</v>
      </c>
      <c r="Z71" s="177">
        <f t="shared" ca="1" si="19"/>
        <v>0</v>
      </c>
      <c r="AA71" s="16"/>
    </row>
    <row r="72" spans="1:257" outlineLevel="1" x14ac:dyDescent="0.3">
      <c r="D72" s="179" t="str">
        <f>'Instructions and Inputs'!D155</f>
        <v>[Spare]</v>
      </c>
      <c r="E72" s="13" t="s">
        <v>93</v>
      </c>
      <c r="F72" s="183">
        <f>'Instructions and Inputs'!H155</f>
        <v>0</v>
      </c>
      <c r="I72" s="21"/>
      <c r="M72" s="191">
        <f t="shared" ca="1" si="18"/>
        <v>0</v>
      </c>
      <c r="O72" s="177">
        <f t="shared" ca="1" si="19"/>
        <v>0</v>
      </c>
      <c r="P72" s="177">
        <f t="shared" ca="1" si="19"/>
        <v>0</v>
      </c>
      <c r="Q72" s="177">
        <f t="shared" ca="1" si="19"/>
        <v>0</v>
      </c>
      <c r="R72" s="177">
        <f t="shared" ca="1" si="19"/>
        <v>0</v>
      </c>
      <c r="S72" s="177">
        <f t="shared" ca="1" si="19"/>
        <v>0</v>
      </c>
      <c r="T72" s="177">
        <f t="shared" ca="1" si="19"/>
        <v>0</v>
      </c>
      <c r="U72" s="177">
        <f t="shared" ca="1" si="19"/>
        <v>0</v>
      </c>
      <c r="V72" s="177">
        <f t="shared" ca="1" si="19"/>
        <v>0</v>
      </c>
      <c r="W72" s="177">
        <f t="shared" ca="1" si="19"/>
        <v>0</v>
      </c>
      <c r="X72" s="177">
        <f t="shared" ca="1" si="19"/>
        <v>0</v>
      </c>
      <c r="Y72" s="177">
        <f t="shared" ca="1" si="19"/>
        <v>0</v>
      </c>
      <c r="Z72" s="177">
        <f t="shared" ca="1" si="19"/>
        <v>0</v>
      </c>
      <c r="AA72" s="16"/>
    </row>
    <row r="73" spans="1:257" outlineLevel="1" x14ac:dyDescent="0.3">
      <c r="D73" s="179" t="str">
        <f>'Instructions and Inputs'!D156</f>
        <v>[Spare]</v>
      </c>
      <c r="E73" s="13" t="s">
        <v>93</v>
      </c>
      <c r="F73" s="183">
        <f>'Instructions and Inputs'!H156</f>
        <v>0</v>
      </c>
      <c r="I73" s="21"/>
      <c r="M73" s="191">
        <f t="shared" ca="1" si="18"/>
        <v>0</v>
      </c>
      <c r="O73" s="177">
        <f t="shared" ca="1" si="19"/>
        <v>0</v>
      </c>
      <c r="P73" s="177">
        <f t="shared" ca="1" si="19"/>
        <v>0</v>
      </c>
      <c r="Q73" s="177">
        <f t="shared" ca="1" si="19"/>
        <v>0</v>
      </c>
      <c r="R73" s="177">
        <f t="shared" ca="1" si="19"/>
        <v>0</v>
      </c>
      <c r="S73" s="177">
        <f t="shared" ca="1" si="19"/>
        <v>0</v>
      </c>
      <c r="T73" s="177">
        <f t="shared" ca="1" si="19"/>
        <v>0</v>
      </c>
      <c r="U73" s="177">
        <f t="shared" ca="1" si="19"/>
        <v>0</v>
      </c>
      <c r="V73" s="177">
        <f t="shared" ca="1" si="19"/>
        <v>0</v>
      </c>
      <c r="W73" s="177">
        <f t="shared" ca="1" si="19"/>
        <v>0</v>
      </c>
      <c r="X73" s="177">
        <f t="shared" ca="1" si="19"/>
        <v>0</v>
      </c>
      <c r="Y73" s="177">
        <f t="shared" ca="1" si="19"/>
        <v>0</v>
      </c>
      <c r="Z73" s="177">
        <f t="shared" ca="1" si="19"/>
        <v>0</v>
      </c>
      <c r="AA73" s="16"/>
    </row>
    <row r="74" spans="1:257" outlineLevel="1" x14ac:dyDescent="0.3">
      <c r="D74" s="179" t="str">
        <f>'Instructions and Inputs'!D157</f>
        <v>[Spare]</v>
      </c>
      <c r="E74" s="13" t="s">
        <v>93</v>
      </c>
      <c r="F74" s="183">
        <f>'Instructions and Inputs'!H157</f>
        <v>0</v>
      </c>
      <c r="I74" s="21"/>
      <c r="M74" s="191">
        <f t="shared" ca="1" si="18"/>
        <v>0</v>
      </c>
      <c r="O74" s="177">
        <f t="shared" ca="1" si="19"/>
        <v>0</v>
      </c>
      <c r="P74" s="177">
        <f t="shared" ca="1" si="19"/>
        <v>0</v>
      </c>
      <c r="Q74" s="177">
        <f t="shared" ca="1" si="19"/>
        <v>0</v>
      </c>
      <c r="R74" s="177">
        <f t="shared" ca="1" si="19"/>
        <v>0</v>
      </c>
      <c r="S74" s="177">
        <f t="shared" ca="1" si="19"/>
        <v>0</v>
      </c>
      <c r="T74" s="177">
        <f t="shared" ca="1" si="19"/>
        <v>0</v>
      </c>
      <c r="U74" s="177">
        <f t="shared" ca="1" si="19"/>
        <v>0</v>
      </c>
      <c r="V74" s="177">
        <f t="shared" ca="1" si="19"/>
        <v>0</v>
      </c>
      <c r="W74" s="177">
        <f t="shared" ca="1" si="19"/>
        <v>0</v>
      </c>
      <c r="X74" s="177">
        <f t="shared" ca="1" si="19"/>
        <v>0</v>
      </c>
      <c r="Y74" s="177">
        <f t="shared" ca="1" si="19"/>
        <v>0</v>
      </c>
      <c r="Z74" s="177">
        <f t="shared" ca="1" si="19"/>
        <v>0</v>
      </c>
      <c r="AA74" s="16"/>
    </row>
    <row r="75" spans="1:257" ht="15.75" outlineLevel="1" thickBot="1" x14ac:dyDescent="0.35">
      <c r="D75" s="16"/>
      <c r="E75" s="16"/>
      <c r="F75" s="16"/>
      <c r="G75" s="16"/>
      <c r="H75" s="16"/>
      <c r="I75" s="16"/>
      <c r="J75" s="16"/>
      <c r="K75" s="16"/>
      <c r="L75" s="16"/>
      <c r="M75" s="16"/>
      <c r="N75" s="16"/>
      <c r="O75" s="16"/>
      <c r="P75" s="16"/>
      <c r="Q75" s="16"/>
      <c r="R75" s="16"/>
      <c r="S75" s="16"/>
      <c r="T75" s="16"/>
      <c r="U75" s="16"/>
      <c r="V75" s="16"/>
      <c r="W75" s="16"/>
      <c r="X75" s="16"/>
      <c r="Y75" s="16"/>
      <c r="Z75" s="16"/>
      <c r="AA75" s="16"/>
    </row>
    <row r="76" spans="1:257" outlineLevel="1" x14ac:dyDescent="0.3">
      <c r="D76" s="2" t="s">
        <v>98</v>
      </c>
      <c r="E76" s="13" t="s">
        <v>93</v>
      </c>
      <c r="F76" s="209">
        <f>SUM($F$55:$F$74)</f>
        <v>0</v>
      </c>
      <c r="M76" s="191">
        <f ca="1">SUM($O76:$Z76)</f>
        <v>0</v>
      </c>
      <c r="O76" s="182">
        <f t="shared" ref="O76:Z76" ca="1" si="20">SUM(O55:O75)</f>
        <v>0</v>
      </c>
      <c r="P76" s="182">
        <f t="shared" ca="1" si="20"/>
        <v>0</v>
      </c>
      <c r="Q76" s="182">
        <f t="shared" ca="1" si="20"/>
        <v>0</v>
      </c>
      <c r="R76" s="182">
        <f t="shared" ca="1" si="20"/>
        <v>0</v>
      </c>
      <c r="S76" s="182">
        <f t="shared" ca="1" si="20"/>
        <v>0</v>
      </c>
      <c r="T76" s="182">
        <f t="shared" ca="1" si="20"/>
        <v>0</v>
      </c>
      <c r="U76" s="182">
        <f t="shared" ca="1" si="20"/>
        <v>0</v>
      </c>
      <c r="V76" s="182">
        <f t="shared" ca="1" si="20"/>
        <v>0</v>
      </c>
      <c r="W76" s="182">
        <f t="shared" ca="1" si="20"/>
        <v>0</v>
      </c>
      <c r="X76" s="182">
        <f t="shared" ca="1" si="20"/>
        <v>0</v>
      </c>
      <c r="Y76" s="182">
        <f t="shared" ca="1" si="20"/>
        <v>0</v>
      </c>
      <c r="Z76" s="182">
        <f t="shared" ca="1" si="20"/>
        <v>0</v>
      </c>
      <c r="AA76" s="16"/>
    </row>
    <row r="77" spans="1:257" ht="15.75" outlineLevel="1" thickBot="1" x14ac:dyDescent="0.35">
      <c r="AA77" s="16"/>
    </row>
    <row r="78" spans="1:257" ht="15.75" outlineLevel="1" thickBot="1" x14ac:dyDescent="0.35">
      <c r="D78" s="2" t="s">
        <v>99</v>
      </c>
      <c r="E78" s="13" t="s">
        <v>93</v>
      </c>
      <c r="M78" s="191">
        <f ca="1">SUM($O78:$Z78)</f>
        <v>0</v>
      </c>
      <c r="O78" s="192">
        <f t="shared" ref="O78:Z78" ca="1" si="21">SUM(O51,O76)</f>
        <v>0</v>
      </c>
      <c r="P78" s="192">
        <f t="shared" ca="1" si="21"/>
        <v>0</v>
      </c>
      <c r="Q78" s="192">
        <f t="shared" ca="1" si="21"/>
        <v>0</v>
      </c>
      <c r="R78" s="192">
        <f t="shared" ca="1" si="21"/>
        <v>0</v>
      </c>
      <c r="S78" s="192">
        <f t="shared" ca="1" si="21"/>
        <v>0</v>
      </c>
      <c r="T78" s="192">
        <f t="shared" ca="1" si="21"/>
        <v>0</v>
      </c>
      <c r="U78" s="192">
        <f t="shared" ca="1" si="21"/>
        <v>0</v>
      </c>
      <c r="V78" s="192">
        <f t="shared" ca="1" si="21"/>
        <v>0</v>
      </c>
      <c r="W78" s="192">
        <f t="shared" ca="1" si="21"/>
        <v>0</v>
      </c>
      <c r="X78" s="192">
        <f t="shared" ca="1" si="21"/>
        <v>0</v>
      </c>
      <c r="Y78" s="192">
        <f t="shared" ca="1" si="21"/>
        <v>0</v>
      </c>
      <c r="Z78" s="192">
        <f t="shared" ca="1" si="21"/>
        <v>0</v>
      </c>
      <c r="AA78" s="16"/>
    </row>
    <row r="79" spans="1:257" x14ac:dyDescent="0.3">
      <c r="Y79"/>
      <c r="AA79" s="16"/>
    </row>
    <row r="80" spans="1:257" s="5" customFormat="1" ht="14.1" customHeight="1" thickBot="1" x14ac:dyDescent="0.35">
      <c r="A80" s="1"/>
      <c r="B80" s="1"/>
      <c r="C80" s="5" t="s">
        <v>100</v>
      </c>
      <c r="AA80" s="16"/>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row>
    <row r="81" spans="3:27" outlineLevel="1" x14ac:dyDescent="0.3">
      <c r="AA81" s="16"/>
    </row>
    <row r="82" spans="3:27" outlineLevel="1" x14ac:dyDescent="0.3">
      <c r="F82" s="15" t="s">
        <v>101</v>
      </c>
      <c r="G82" s="15" t="s">
        <v>102</v>
      </c>
      <c r="AA82" s="16"/>
    </row>
    <row r="83" spans="3:27" ht="14.1" customHeight="1" outlineLevel="1" x14ac:dyDescent="0.3">
      <c r="D83" s="2" t="s">
        <v>103</v>
      </c>
      <c r="F83" s="13" t="s">
        <v>46</v>
      </c>
      <c r="G83" s="13" t="s">
        <v>104</v>
      </c>
      <c r="AA83" s="16"/>
    </row>
    <row r="84" spans="3:27" outlineLevel="1" x14ac:dyDescent="0.3">
      <c r="C84" s="27"/>
      <c r="D84" s="179" t="str">
        <f>'Instructions and Inputs'!D162</f>
        <v>Land Purchase Price</v>
      </c>
      <c r="E84" s="13" t="s">
        <v>93</v>
      </c>
      <c r="F84" s="178">
        <f>ABS('Instructions and Inputs'!H162)</f>
        <v>0</v>
      </c>
      <c r="G84" s="178" t="str">
        <f>IFERROR(F84/$M$13,"Check Date")</f>
        <v>Check Date</v>
      </c>
      <c r="I84"/>
      <c r="J84"/>
      <c r="K84"/>
      <c r="M84" s="191">
        <f t="shared" ref="M84:M94" si="22">SUM($O84:$Z84)</f>
        <v>0</v>
      </c>
      <c r="O84" s="177">
        <f>IFERROR(-$G84*O$13,0)</f>
        <v>0</v>
      </c>
      <c r="P84" s="177">
        <f t="shared" ref="P84:Z94" si="23">IFERROR(-$G84*P$13,0)</f>
        <v>0</v>
      </c>
      <c r="Q84" s="177">
        <f t="shared" si="23"/>
        <v>0</v>
      </c>
      <c r="R84" s="177">
        <f t="shared" si="23"/>
        <v>0</v>
      </c>
      <c r="S84" s="177">
        <f t="shared" si="23"/>
        <v>0</v>
      </c>
      <c r="T84" s="177">
        <f t="shared" si="23"/>
        <v>0</v>
      </c>
      <c r="U84" s="177">
        <f t="shared" si="23"/>
        <v>0</v>
      </c>
      <c r="V84" s="177">
        <f t="shared" si="23"/>
        <v>0</v>
      </c>
      <c r="W84" s="177">
        <f t="shared" si="23"/>
        <v>0</v>
      </c>
      <c r="X84" s="177">
        <f t="shared" si="23"/>
        <v>0</v>
      </c>
      <c r="Y84" s="177">
        <f t="shared" si="23"/>
        <v>0</v>
      </c>
      <c r="Z84" s="177">
        <f t="shared" si="23"/>
        <v>0</v>
      </c>
      <c r="AA84" s="16"/>
    </row>
    <row r="85" spans="3:27" outlineLevel="1" x14ac:dyDescent="0.3">
      <c r="C85" s="27"/>
      <c r="D85" s="179" t="str">
        <f>'Instructions and Inputs'!D163</f>
        <v>Acquisition Costs</v>
      </c>
      <c r="E85" s="13" t="s">
        <v>93</v>
      </c>
      <c r="F85" s="178">
        <f>ABS('Instructions and Inputs'!H163)</f>
        <v>0</v>
      </c>
      <c r="G85" s="178" t="str">
        <f t="shared" ref="G85:G94" si="24">IFERROR(F85/$M$13,"Check Date")</f>
        <v>Check Date</v>
      </c>
      <c r="I85"/>
      <c r="J85"/>
      <c r="K85"/>
      <c r="M85" s="191">
        <f t="shared" si="22"/>
        <v>0</v>
      </c>
      <c r="O85" s="177">
        <f t="shared" ref="O85:O94" si="25">IFERROR(-$G85*O$13,0)</f>
        <v>0</v>
      </c>
      <c r="P85" s="177">
        <f t="shared" si="23"/>
        <v>0</v>
      </c>
      <c r="Q85" s="177">
        <f t="shared" si="23"/>
        <v>0</v>
      </c>
      <c r="R85" s="177">
        <f t="shared" si="23"/>
        <v>0</v>
      </c>
      <c r="S85" s="177">
        <f t="shared" si="23"/>
        <v>0</v>
      </c>
      <c r="T85" s="177">
        <f t="shared" si="23"/>
        <v>0</v>
      </c>
      <c r="U85" s="177">
        <f t="shared" si="23"/>
        <v>0</v>
      </c>
      <c r="V85" s="177">
        <f t="shared" si="23"/>
        <v>0</v>
      </c>
      <c r="W85" s="177">
        <f t="shared" si="23"/>
        <v>0</v>
      </c>
      <c r="X85" s="177">
        <f t="shared" si="23"/>
        <v>0</v>
      </c>
      <c r="Y85" s="177">
        <f t="shared" si="23"/>
        <v>0</v>
      </c>
      <c r="Z85" s="177">
        <f t="shared" si="23"/>
        <v>0</v>
      </c>
      <c r="AA85" s="16"/>
    </row>
    <row r="86" spans="3:27" outlineLevel="1" x14ac:dyDescent="0.3">
      <c r="D86" s="179" t="str">
        <f>'Instructions and Inputs'!D164</f>
        <v>Marketing</v>
      </c>
      <c r="E86" s="13" t="s">
        <v>93</v>
      </c>
      <c r="F86" s="178">
        <f>ABS('Instructions and Inputs'!H164)</f>
        <v>0</v>
      </c>
      <c r="G86" s="178" t="str">
        <f t="shared" si="24"/>
        <v>Check Date</v>
      </c>
      <c r="I86"/>
      <c r="J86"/>
      <c r="K86"/>
      <c r="M86" s="191">
        <f t="shared" si="22"/>
        <v>0</v>
      </c>
      <c r="O86" s="177">
        <f t="shared" si="25"/>
        <v>0</v>
      </c>
      <c r="P86" s="177">
        <f t="shared" si="23"/>
        <v>0</v>
      </c>
      <c r="Q86" s="177">
        <f t="shared" si="23"/>
        <v>0</v>
      </c>
      <c r="R86" s="177">
        <f t="shared" si="23"/>
        <v>0</v>
      </c>
      <c r="S86" s="177">
        <f t="shared" si="23"/>
        <v>0</v>
      </c>
      <c r="T86" s="177">
        <f t="shared" si="23"/>
        <v>0</v>
      </c>
      <c r="U86" s="177">
        <f t="shared" si="23"/>
        <v>0</v>
      </c>
      <c r="V86" s="177">
        <f t="shared" si="23"/>
        <v>0</v>
      </c>
      <c r="W86" s="177">
        <f t="shared" si="23"/>
        <v>0</v>
      </c>
      <c r="X86" s="177">
        <f t="shared" si="23"/>
        <v>0</v>
      </c>
      <c r="Y86" s="177">
        <f t="shared" si="23"/>
        <v>0</v>
      </c>
      <c r="Z86" s="177">
        <f t="shared" si="23"/>
        <v>0</v>
      </c>
      <c r="AA86" s="16"/>
    </row>
    <row r="87" spans="3:27" outlineLevel="1" x14ac:dyDescent="0.3">
      <c r="D87" s="179" t="str">
        <f>'Instructions and Inputs'!D165</f>
        <v>Planning and Approvals</v>
      </c>
      <c r="E87" s="13" t="s">
        <v>93</v>
      </c>
      <c r="F87" s="178">
        <f>ABS('Instructions and Inputs'!H165)</f>
        <v>0</v>
      </c>
      <c r="G87" s="178" t="str">
        <f t="shared" si="24"/>
        <v>Check Date</v>
      </c>
      <c r="I87"/>
      <c r="J87"/>
      <c r="K87"/>
      <c r="M87" s="191">
        <f t="shared" si="22"/>
        <v>0</v>
      </c>
      <c r="O87" s="177">
        <f t="shared" si="25"/>
        <v>0</v>
      </c>
      <c r="P87" s="177">
        <f t="shared" si="23"/>
        <v>0</v>
      </c>
      <c r="Q87" s="177">
        <f t="shared" si="23"/>
        <v>0</v>
      </c>
      <c r="R87" s="177">
        <f t="shared" si="23"/>
        <v>0</v>
      </c>
      <c r="S87" s="177">
        <f t="shared" si="23"/>
        <v>0</v>
      </c>
      <c r="T87" s="177">
        <f t="shared" si="23"/>
        <v>0</v>
      </c>
      <c r="U87" s="177">
        <f t="shared" si="23"/>
        <v>0</v>
      </c>
      <c r="V87" s="177">
        <f t="shared" si="23"/>
        <v>0</v>
      </c>
      <c r="W87" s="177">
        <f t="shared" si="23"/>
        <v>0</v>
      </c>
      <c r="X87" s="177">
        <f t="shared" si="23"/>
        <v>0</v>
      </c>
      <c r="Y87" s="177">
        <f t="shared" si="23"/>
        <v>0</v>
      </c>
      <c r="Z87" s="177">
        <f t="shared" si="23"/>
        <v>0</v>
      </c>
      <c r="AA87" s="16"/>
    </row>
    <row r="88" spans="3:27" outlineLevel="1" x14ac:dyDescent="0.3">
      <c r="D88" s="179" t="str">
        <f>'Instructions and Inputs'!D166</f>
        <v>Professional Fees</v>
      </c>
      <c r="E88" s="13" t="s">
        <v>93</v>
      </c>
      <c r="F88" s="178">
        <f>ABS('Instructions and Inputs'!H166)</f>
        <v>0</v>
      </c>
      <c r="G88" s="178" t="str">
        <f t="shared" si="24"/>
        <v>Check Date</v>
      </c>
      <c r="I88"/>
      <c r="J88"/>
      <c r="K88"/>
      <c r="M88" s="191">
        <f t="shared" si="22"/>
        <v>0</v>
      </c>
      <c r="O88" s="177">
        <f t="shared" si="25"/>
        <v>0</v>
      </c>
      <c r="P88" s="177">
        <f t="shared" si="23"/>
        <v>0</v>
      </c>
      <c r="Q88" s="177">
        <f t="shared" si="23"/>
        <v>0</v>
      </c>
      <c r="R88" s="177">
        <f t="shared" si="23"/>
        <v>0</v>
      </c>
      <c r="S88" s="177">
        <f t="shared" si="23"/>
        <v>0</v>
      </c>
      <c r="T88" s="177">
        <f t="shared" si="23"/>
        <v>0</v>
      </c>
      <c r="U88" s="177">
        <f t="shared" si="23"/>
        <v>0</v>
      </c>
      <c r="V88" s="177">
        <f t="shared" si="23"/>
        <v>0</v>
      </c>
      <c r="W88" s="177">
        <f t="shared" si="23"/>
        <v>0</v>
      </c>
      <c r="X88" s="177">
        <f t="shared" si="23"/>
        <v>0</v>
      </c>
      <c r="Y88" s="177">
        <f t="shared" si="23"/>
        <v>0</v>
      </c>
      <c r="Z88" s="177">
        <f t="shared" si="23"/>
        <v>0</v>
      </c>
      <c r="AA88" s="16"/>
    </row>
    <row r="89" spans="3:27" outlineLevel="1" x14ac:dyDescent="0.3">
      <c r="D89" s="179" t="str">
        <f>'Instructions and Inputs'!D167</f>
        <v>Construction</v>
      </c>
      <c r="E89" s="13" t="s">
        <v>93</v>
      </c>
      <c r="F89" s="178">
        <f>ABS('Instructions and Inputs'!H167)</f>
        <v>0</v>
      </c>
      <c r="G89" s="178" t="str">
        <f t="shared" si="24"/>
        <v>Check Date</v>
      </c>
      <c r="I89"/>
      <c r="J89"/>
      <c r="K89"/>
      <c r="M89" s="191">
        <f t="shared" si="22"/>
        <v>0</v>
      </c>
      <c r="O89" s="177">
        <f t="shared" si="25"/>
        <v>0</v>
      </c>
      <c r="P89" s="177">
        <f t="shared" si="23"/>
        <v>0</v>
      </c>
      <c r="Q89" s="177">
        <f t="shared" si="23"/>
        <v>0</v>
      </c>
      <c r="R89" s="177">
        <f t="shared" si="23"/>
        <v>0</v>
      </c>
      <c r="S89" s="177">
        <f t="shared" si="23"/>
        <v>0</v>
      </c>
      <c r="T89" s="177">
        <f t="shared" si="23"/>
        <v>0</v>
      </c>
      <c r="U89" s="177">
        <f t="shared" si="23"/>
        <v>0</v>
      </c>
      <c r="V89" s="177">
        <f t="shared" si="23"/>
        <v>0</v>
      </c>
      <c r="W89" s="177">
        <f t="shared" si="23"/>
        <v>0</v>
      </c>
      <c r="X89" s="177">
        <f t="shared" si="23"/>
        <v>0</v>
      </c>
      <c r="Y89" s="177">
        <f t="shared" si="23"/>
        <v>0</v>
      </c>
      <c r="Z89" s="177">
        <f t="shared" si="23"/>
        <v>0</v>
      </c>
      <c r="AA89" s="16"/>
    </row>
    <row r="90" spans="3:27" outlineLevel="1" x14ac:dyDescent="0.3">
      <c r="D90" s="179" t="str">
        <f>'Instructions and Inputs'!D168</f>
        <v>Development Manager and Other Fees</v>
      </c>
      <c r="E90" s="13" t="s">
        <v>93</v>
      </c>
      <c r="F90" s="178">
        <f>ABS('Instructions and Inputs'!H168)</f>
        <v>0</v>
      </c>
      <c r="G90" s="178" t="str">
        <f t="shared" si="24"/>
        <v>Check Date</v>
      </c>
      <c r="I90"/>
      <c r="J90"/>
      <c r="K90"/>
      <c r="M90" s="191">
        <f t="shared" si="22"/>
        <v>0</v>
      </c>
      <c r="O90" s="177">
        <f t="shared" si="25"/>
        <v>0</v>
      </c>
      <c r="P90" s="177">
        <f t="shared" si="23"/>
        <v>0</v>
      </c>
      <c r="Q90" s="177">
        <f t="shared" si="23"/>
        <v>0</v>
      </c>
      <c r="R90" s="177">
        <f t="shared" si="23"/>
        <v>0</v>
      </c>
      <c r="S90" s="177">
        <f t="shared" si="23"/>
        <v>0</v>
      </c>
      <c r="T90" s="177">
        <f t="shared" si="23"/>
        <v>0</v>
      </c>
      <c r="U90" s="177">
        <f t="shared" si="23"/>
        <v>0</v>
      </c>
      <c r="V90" s="177">
        <f t="shared" si="23"/>
        <v>0</v>
      </c>
      <c r="W90" s="177">
        <f t="shared" si="23"/>
        <v>0</v>
      </c>
      <c r="X90" s="177">
        <f t="shared" si="23"/>
        <v>0</v>
      </c>
      <c r="Y90" s="177">
        <f t="shared" si="23"/>
        <v>0</v>
      </c>
      <c r="Z90" s="177">
        <f t="shared" si="23"/>
        <v>0</v>
      </c>
      <c r="AA90" s="16"/>
    </row>
    <row r="91" spans="3:27" outlineLevel="1" x14ac:dyDescent="0.3">
      <c r="D91" s="179" t="str">
        <f>'Instructions and Inputs'!D169</f>
        <v>Admin and Advisory</v>
      </c>
      <c r="E91" s="13" t="s">
        <v>93</v>
      </c>
      <c r="F91" s="178">
        <f>ABS('Instructions and Inputs'!H169)</f>
        <v>0</v>
      </c>
      <c r="G91" s="178" t="str">
        <f t="shared" si="24"/>
        <v>Check Date</v>
      </c>
      <c r="I91" s="21"/>
      <c r="M91" s="191">
        <f t="shared" si="22"/>
        <v>0</v>
      </c>
      <c r="O91" s="177">
        <f t="shared" si="25"/>
        <v>0</v>
      </c>
      <c r="P91" s="177">
        <f t="shared" si="23"/>
        <v>0</v>
      </c>
      <c r="Q91" s="177">
        <f t="shared" si="23"/>
        <v>0</v>
      </c>
      <c r="R91" s="177">
        <f t="shared" si="23"/>
        <v>0</v>
      </c>
      <c r="S91" s="177">
        <f t="shared" si="23"/>
        <v>0</v>
      </c>
      <c r="T91" s="177">
        <f t="shared" si="23"/>
        <v>0</v>
      </c>
      <c r="U91" s="177">
        <f t="shared" si="23"/>
        <v>0</v>
      </c>
      <c r="V91" s="177">
        <f t="shared" si="23"/>
        <v>0</v>
      </c>
      <c r="W91" s="177">
        <f t="shared" si="23"/>
        <v>0</v>
      </c>
      <c r="X91" s="177">
        <f t="shared" si="23"/>
        <v>0</v>
      </c>
      <c r="Y91" s="177">
        <f t="shared" si="23"/>
        <v>0</v>
      </c>
      <c r="Z91" s="177">
        <f t="shared" si="23"/>
        <v>0</v>
      </c>
      <c r="AA91" s="16"/>
    </row>
    <row r="92" spans="3:27" outlineLevel="1" x14ac:dyDescent="0.3">
      <c r="D92" s="179" t="str">
        <f>'Instructions and Inputs'!D170</f>
        <v>Rates and Holding Costs</v>
      </c>
      <c r="E92" s="13" t="s">
        <v>93</v>
      </c>
      <c r="F92" s="178">
        <f>ABS('Instructions and Inputs'!H170)</f>
        <v>0</v>
      </c>
      <c r="G92" s="178" t="str">
        <f t="shared" si="24"/>
        <v>Check Date</v>
      </c>
      <c r="I92" s="21"/>
      <c r="M92" s="191">
        <f t="shared" si="22"/>
        <v>0</v>
      </c>
      <c r="O92" s="177">
        <f t="shared" si="25"/>
        <v>0</v>
      </c>
      <c r="P92" s="177">
        <f t="shared" si="23"/>
        <v>0</v>
      </c>
      <c r="Q92" s="177">
        <f t="shared" si="23"/>
        <v>0</v>
      </c>
      <c r="R92" s="177">
        <f t="shared" si="23"/>
        <v>0</v>
      </c>
      <c r="S92" s="177">
        <f t="shared" si="23"/>
        <v>0</v>
      </c>
      <c r="T92" s="177">
        <f t="shared" si="23"/>
        <v>0</v>
      </c>
      <c r="U92" s="177">
        <f t="shared" si="23"/>
        <v>0</v>
      </c>
      <c r="V92" s="177">
        <f t="shared" si="23"/>
        <v>0</v>
      </c>
      <c r="W92" s="177">
        <f t="shared" si="23"/>
        <v>0</v>
      </c>
      <c r="X92" s="177">
        <f t="shared" si="23"/>
        <v>0</v>
      </c>
      <c r="Y92" s="177">
        <f t="shared" si="23"/>
        <v>0</v>
      </c>
      <c r="Z92" s="177">
        <f t="shared" si="23"/>
        <v>0</v>
      </c>
      <c r="AA92" s="16"/>
    </row>
    <row r="93" spans="3:27" outlineLevel="1" x14ac:dyDescent="0.3">
      <c r="D93" s="179" t="str">
        <f>'Instructions and Inputs'!D171</f>
        <v xml:space="preserve">Contingency and Capitalised Interest </v>
      </c>
      <c r="E93" s="13" t="s">
        <v>93</v>
      </c>
      <c r="F93" s="178">
        <f>ABS('Instructions and Inputs'!H171)</f>
        <v>0</v>
      </c>
      <c r="G93" s="178" t="str">
        <f t="shared" si="24"/>
        <v>Check Date</v>
      </c>
      <c r="I93" s="21"/>
      <c r="M93" s="191">
        <f t="shared" si="22"/>
        <v>0</v>
      </c>
      <c r="O93" s="177">
        <f t="shared" si="25"/>
        <v>0</v>
      </c>
      <c r="P93" s="177">
        <f t="shared" si="23"/>
        <v>0</v>
      </c>
      <c r="Q93" s="177">
        <f t="shared" si="23"/>
        <v>0</v>
      </c>
      <c r="R93" s="177">
        <f t="shared" si="23"/>
        <v>0</v>
      </c>
      <c r="S93" s="177">
        <f t="shared" si="23"/>
        <v>0</v>
      </c>
      <c r="T93" s="177">
        <f t="shared" si="23"/>
        <v>0</v>
      </c>
      <c r="U93" s="177">
        <f t="shared" si="23"/>
        <v>0</v>
      </c>
      <c r="V93" s="177">
        <f t="shared" si="23"/>
        <v>0</v>
      </c>
      <c r="W93" s="177">
        <f t="shared" si="23"/>
        <v>0</v>
      </c>
      <c r="X93" s="177">
        <f t="shared" si="23"/>
        <v>0</v>
      </c>
      <c r="Y93" s="177">
        <f t="shared" si="23"/>
        <v>0</v>
      </c>
      <c r="Z93" s="177">
        <f t="shared" si="23"/>
        <v>0</v>
      </c>
      <c r="AA93" s="16"/>
    </row>
    <row r="94" spans="3:27" outlineLevel="1" x14ac:dyDescent="0.3">
      <c r="D94" s="179" t="str">
        <f>'Instructions and Inputs'!D172</f>
        <v>GST Payable</v>
      </c>
      <c r="E94" s="13" t="s">
        <v>93</v>
      </c>
      <c r="F94" s="178">
        <f>ABS('Instructions and Inputs'!H172)</f>
        <v>0</v>
      </c>
      <c r="G94" s="178" t="str">
        <f t="shared" si="24"/>
        <v>Check Date</v>
      </c>
      <c r="M94" s="191">
        <f t="shared" si="22"/>
        <v>0</v>
      </c>
      <c r="O94" s="177">
        <f t="shared" si="25"/>
        <v>0</v>
      </c>
      <c r="P94" s="177">
        <f t="shared" si="23"/>
        <v>0</v>
      </c>
      <c r="Q94" s="177">
        <f t="shared" si="23"/>
        <v>0</v>
      </c>
      <c r="R94" s="177">
        <f t="shared" si="23"/>
        <v>0</v>
      </c>
      <c r="S94" s="177">
        <f t="shared" si="23"/>
        <v>0</v>
      </c>
      <c r="T94" s="177">
        <f t="shared" si="23"/>
        <v>0</v>
      </c>
      <c r="U94" s="177">
        <f t="shared" si="23"/>
        <v>0</v>
      </c>
      <c r="V94" s="177">
        <f t="shared" si="23"/>
        <v>0</v>
      </c>
      <c r="W94" s="177">
        <f t="shared" si="23"/>
        <v>0</v>
      </c>
      <c r="X94" s="177">
        <f t="shared" si="23"/>
        <v>0</v>
      </c>
      <c r="Y94" s="177">
        <f t="shared" si="23"/>
        <v>0</v>
      </c>
      <c r="Z94" s="177">
        <f t="shared" si="23"/>
        <v>0</v>
      </c>
      <c r="AA94" s="16"/>
    </row>
    <row r="95" spans="3:27" ht="15.75" outlineLevel="1" thickBot="1" x14ac:dyDescent="0.35">
      <c r="D95" s="16"/>
      <c r="E95" s="16"/>
      <c r="F95" s="16"/>
      <c r="G95" s="16"/>
      <c r="H95" s="16"/>
      <c r="I95" s="16"/>
      <c r="J95" s="16"/>
      <c r="K95" s="16"/>
      <c r="L95" s="16"/>
      <c r="M95" s="16"/>
      <c r="N95" s="16"/>
      <c r="O95" s="16"/>
      <c r="P95" s="16"/>
      <c r="Q95" s="16"/>
      <c r="R95" s="16"/>
      <c r="S95" s="16"/>
      <c r="T95" s="16"/>
      <c r="U95" s="16"/>
      <c r="V95" s="16"/>
      <c r="W95" s="16"/>
      <c r="X95" s="16"/>
      <c r="Y95" s="16"/>
      <c r="Z95" s="16"/>
      <c r="AA95" s="16"/>
    </row>
    <row r="96" spans="3:27" outlineLevel="1" x14ac:dyDescent="0.3">
      <c r="D96" s="180" t="str">
        <f>'Instructions and Inputs'!D174&amp;" Development Costs"</f>
        <v>Total Development Costs</v>
      </c>
      <c r="F96" s="181">
        <f>SUM(F84:F95)</f>
        <v>0</v>
      </c>
      <c r="G96" s="181" t="str">
        <f>IFERROR(F96/$M$13,"Check Date")</f>
        <v>Check Date</v>
      </c>
      <c r="M96" s="191">
        <f>SUM($O96:$Z96)</f>
        <v>0</v>
      </c>
      <c r="O96" s="182">
        <f>SUM(O84:O95)</f>
        <v>0</v>
      </c>
      <c r="P96" s="182">
        <f t="shared" ref="P96:X96" si="26">SUM(P84:P95)</f>
        <v>0</v>
      </c>
      <c r="Q96" s="182">
        <f t="shared" si="26"/>
        <v>0</v>
      </c>
      <c r="R96" s="182">
        <f t="shared" si="26"/>
        <v>0</v>
      </c>
      <c r="S96" s="182">
        <f t="shared" si="26"/>
        <v>0</v>
      </c>
      <c r="T96" s="182">
        <f t="shared" si="26"/>
        <v>0</v>
      </c>
      <c r="U96" s="182">
        <f t="shared" si="26"/>
        <v>0</v>
      </c>
      <c r="V96" s="182">
        <f t="shared" si="26"/>
        <v>0</v>
      </c>
      <c r="W96" s="182">
        <f t="shared" si="26"/>
        <v>0</v>
      </c>
      <c r="X96" s="182">
        <f t="shared" si="26"/>
        <v>0</v>
      </c>
      <c r="Y96" s="182">
        <f t="shared" ref="Y96:Z96" si="27">SUM(Y84:Y95)</f>
        <v>0</v>
      </c>
      <c r="Z96" s="182">
        <f t="shared" si="27"/>
        <v>0</v>
      </c>
      <c r="AA96" s="16"/>
    </row>
    <row r="97" spans="1:257" outlineLevel="1" x14ac:dyDescent="0.3">
      <c r="AA97" s="16"/>
    </row>
    <row r="98" spans="1:257" outlineLevel="1" x14ac:dyDescent="0.3">
      <c r="D98" s="2" t="s">
        <v>105</v>
      </c>
      <c r="E98" s="13" t="s">
        <v>106</v>
      </c>
      <c r="F98" s="178" t="e">
        <f>-M96/$H$51</f>
        <v>#DIV/0!</v>
      </c>
      <c r="AA98" s="16"/>
    </row>
    <row r="99" spans="1:257" x14ac:dyDescent="0.3">
      <c r="AA99" s="16"/>
    </row>
    <row r="100" spans="1:257" s="5" customFormat="1" ht="14.1" customHeight="1" thickBot="1" x14ac:dyDescent="0.35">
      <c r="A100" s="1"/>
      <c r="B100" s="1"/>
      <c r="C100" s="5" t="s">
        <v>107</v>
      </c>
      <c r="AA100" s="16"/>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c r="FK100"/>
      <c r="FL100"/>
      <c r="FM100"/>
      <c r="FN100"/>
      <c r="FO100"/>
      <c r="FP100"/>
      <c r="FQ100"/>
      <c r="FR100"/>
      <c r="FS100"/>
      <c r="FT100"/>
      <c r="FU100"/>
      <c r="FV100"/>
      <c r="FW100"/>
      <c r="FX100"/>
      <c r="FY100"/>
      <c r="FZ100"/>
      <c r="GA100"/>
      <c r="GB100"/>
      <c r="GC100"/>
      <c r="GD100"/>
      <c r="GE100"/>
      <c r="GF100"/>
      <c r="GG100"/>
      <c r="GH100"/>
      <c r="GI100"/>
      <c r="GJ100"/>
      <c r="GK100"/>
      <c r="GL100"/>
      <c r="GM100"/>
      <c r="GN100"/>
      <c r="GO100"/>
      <c r="GP100"/>
      <c r="GQ100"/>
      <c r="GR100"/>
      <c r="GS100"/>
      <c r="GT100"/>
      <c r="GU100"/>
      <c r="GV100"/>
      <c r="GW100"/>
      <c r="GX100"/>
      <c r="GY100"/>
      <c r="GZ100"/>
      <c r="HA100"/>
      <c r="HB100"/>
      <c r="HC100"/>
      <c r="HD100"/>
      <c r="HE100"/>
      <c r="HF100"/>
      <c r="HG100"/>
      <c r="HH100"/>
      <c r="HI100"/>
      <c r="HJ100"/>
      <c r="HK100"/>
      <c r="HL100"/>
      <c r="HM100"/>
      <c r="HN100"/>
      <c r="HO100"/>
      <c r="HP100"/>
      <c r="HQ100"/>
      <c r="HR100"/>
      <c r="HS100"/>
      <c r="HT100"/>
      <c r="HU100"/>
      <c r="HV100"/>
      <c r="HW100"/>
      <c r="HX100"/>
      <c r="HY100"/>
      <c r="HZ100"/>
      <c r="IA100"/>
      <c r="IB100"/>
      <c r="IC100"/>
      <c r="ID100"/>
      <c r="IE100"/>
      <c r="IF100"/>
      <c r="IG100"/>
      <c r="IH100"/>
      <c r="II100"/>
      <c r="IJ100"/>
      <c r="IK100"/>
      <c r="IL100"/>
      <c r="IM100"/>
      <c r="IN100"/>
      <c r="IO100"/>
      <c r="IP100"/>
      <c r="IQ100"/>
      <c r="IR100"/>
      <c r="IS100"/>
      <c r="IT100"/>
      <c r="IU100"/>
      <c r="IV100"/>
      <c r="IW100"/>
    </row>
    <row r="101" spans="1:257" outlineLevel="1" x14ac:dyDescent="0.3">
      <c r="D101" s="2"/>
      <c r="F101" s="18"/>
      <c r="G101" s="18"/>
      <c r="H101" s="18"/>
      <c r="AA101" s="16"/>
    </row>
    <row r="102" spans="1:257" outlineLevel="1" x14ac:dyDescent="0.3">
      <c r="C102" s="72" t="s">
        <v>108</v>
      </c>
      <c r="D102" s="71"/>
      <c r="E102" s="70"/>
      <c r="F102" s="70"/>
      <c r="G102" s="70"/>
      <c r="H102" s="70"/>
      <c r="I102" s="70"/>
      <c r="J102" s="70"/>
      <c r="K102" s="70"/>
      <c r="L102" s="70"/>
      <c r="M102" s="70"/>
      <c r="N102" s="70"/>
      <c r="O102" s="70"/>
      <c r="P102" s="70"/>
      <c r="Q102" s="70"/>
      <c r="R102" s="70"/>
      <c r="S102" s="70"/>
      <c r="T102" s="70"/>
      <c r="U102" s="70"/>
      <c r="V102" s="70"/>
      <c r="W102" s="70"/>
      <c r="X102" s="70"/>
      <c r="Y102" s="70"/>
      <c r="Z102" s="70"/>
      <c r="AA102" s="16"/>
      <c r="AB102" s="1"/>
    </row>
    <row r="103" spans="1:257" outlineLevel="1" x14ac:dyDescent="0.3">
      <c r="D103" s="2"/>
      <c r="F103" s="18"/>
      <c r="G103" s="18"/>
      <c r="H103" s="18"/>
      <c r="AA103" s="16"/>
    </row>
    <row r="104" spans="1:257" ht="39.75" outlineLevel="1" x14ac:dyDescent="0.3">
      <c r="F104" s="19" t="s">
        <v>109</v>
      </c>
      <c r="G104" s="19" t="s">
        <v>250</v>
      </c>
      <c r="H104" s="19" t="s">
        <v>110</v>
      </c>
      <c r="I104" s="19" t="s">
        <v>111</v>
      </c>
      <c r="AA104" s="16"/>
    </row>
    <row r="105" spans="1:257" outlineLevel="1" x14ac:dyDescent="0.3">
      <c r="F105" s="13" t="s">
        <v>39</v>
      </c>
      <c r="G105" s="13" t="s">
        <v>13</v>
      </c>
      <c r="H105" s="13" t="s">
        <v>93</v>
      </c>
      <c r="I105" s="13" t="s">
        <v>93</v>
      </c>
      <c r="AA105" s="16"/>
    </row>
    <row r="106" spans="1:257" outlineLevel="1" x14ac:dyDescent="0.3">
      <c r="D106" s="1" t="s">
        <v>108</v>
      </c>
      <c r="E106" s="13" t="s">
        <v>93</v>
      </c>
      <c r="F106" s="183">
        <f>'Instructions and Inputs'!$H$194</f>
        <v>0</v>
      </c>
      <c r="G106" s="188" t="str">
        <f>$F$14</f>
        <v/>
      </c>
      <c r="H106" s="178">
        <f>SUMIFS($O$106:$Z$106,$O$4:$Z$4,YEAR(G106))</f>
        <v>0</v>
      </c>
      <c r="I106" s="211" t="e">
        <f>IF(_xlfn.XLOOKUP(1,$O$15:$Z$15,$O$106:$Z$106)&lt;&gt;0,_xlfn.XLOOKUP(1,$O$15:$Z$15,$O$106:$Z$106),(_xlfn.XLOOKUP(1,$O$15:$Z$15,$O$26:$Z$26)*SUMPRODUCT($G$30:$G$49,$H$30:$H$49,$I$30:$I$49)*(1-$F$76))/$F$185)</f>
        <v>#N/A</v>
      </c>
      <c r="J106" s="210"/>
      <c r="M106"/>
      <c r="O106" s="177" t="str">
        <f>IF($F106=0,"",O78/$F106)</f>
        <v/>
      </c>
      <c r="P106" s="177" t="str">
        <f t="shared" ref="P106:Z106" si="28">IF($F106=0,"",P78/$F106)</f>
        <v/>
      </c>
      <c r="Q106" s="177" t="str">
        <f t="shared" si="28"/>
        <v/>
      </c>
      <c r="R106" s="177" t="str">
        <f t="shared" si="28"/>
        <v/>
      </c>
      <c r="S106" s="177" t="str">
        <f t="shared" si="28"/>
        <v/>
      </c>
      <c r="T106" s="177" t="str">
        <f t="shared" si="28"/>
        <v/>
      </c>
      <c r="U106" s="177" t="str">
        <f t="shared" si="28"/>
        <v/>
      </c>
      <c r="V106" s="177" t="str">
        <f t="shared" si="28"/>
        <v/>
      </c>
      <c r="W106" s="177" t="str">
        <f t="shared" si="28"/>
        <v/>
      </c>
      <c r="X106" s="177" t="str">
        <f t="shared" si="28"/>
        <v/>
      </c>
      <c r="Y106" s="177" t="str">
        <f t="shared" si="28"/>
        <v/>
      </c>
      <c r="Z106" s="177" t="str">
        <f t="shared" si="28"/>
        <v/>
      </c>
      <c r="AA106" s="16"/>
    </row>
    <row r="107" spans="1:257" outlineLevel="1" x14ac:dyDescent="0.3">
      <c r="AA107" s="16"/>
    </row>
    <row r="108" spans="1:257" outlineLevel="1" x14ac:dyDescent="0.3">
      <c r="C108" s="72" t="s">
        <v>112</v>
      </c>
      <c r="D108" s="71"/>
      <c r="E108" s="70"/>
      <c r="F108" s="70"/>
      <c r="G108" s="70"/>
      <c r="H108" s="70"/>
      <c r="I108" s="70"/>
      <c r="J108" s="70"/>
      <c r="K108" s="70"/>
      <c r="L108" s="70"/>
      <c r="M108" s="70"/>
      <c r="N108" s="70"/>
      <c r="O108" s="70"/>
      <c r="P108" s="70"/>
      <c r="Q108" s="70"/>
      <c r="R108" s="70"/>
      <c r="S108" s="70"/>
      <c r="T108" s="70"/>
      <c r="U108" s="70"/>
      <c r="V108" s="70"/>
      <c r="W108" s="70"/>
      <c r="X108" s="70"/>
      <c r="Y108" s="70"/>
      <c r="Z108" s="70"/>
      <c r="AA108" s="16"/>
      <c r="AB108" s="1"/>
    </row>
    <row r="109" spans="1:257" outlineLevel="1" x14ac:dyDescent="0.3">
      <c r="AA109" s="16"/>
    </row>
    <row r="110" spans="1:257" ht="27" outlineLevel="1" x14ac:dyDescent="0.3">
      <c r="F110" s="19" t="s">
        <v>59</v>
      </c>
      <c r="G110" s="19" t="s">
        <v>113</v>
      </c>
      <c r="H110" s="19" t="s">
        <v>114</v>
      </c>
      <c r="I110" s="19" t="s">
        <v>115</v>
      </c>
      <c r="AA110" s="16"/>
    </row>
    <row r="111" spans="1:257" outlineLevel="1" x14ac:dyDescent="0.3">
      <c r="D111" s="2" t="s">
        <v>116</v>
      </c>
      <c r="F111" s="13" t="s">
        <v>58</v>
      </c>
      <c r="G111" s="13" t="s">
        <v>93</v>
      </c>
      <c r="H111" s="13" t="s">
        <v>93</v>
      </c>
      <c r="I111" s="13" t="s">
        <v>93</v>
      </c>
      <c r="AA111" s="16"/>
    </row>
    <row r="112" spans="1:257" outlineLevel="1" x14ac:dyDescent="0.3">
      <c r="D112" s="1" t="s">
        <v>117</v>
      </c>
      <c r="E112" s="13"/>
      <c r="F112" s="183">
        <f>'Instructions and Inputs'!$H$182</f>
        <v>0</v>
      </c>
      <c r="G112" s="217">
        <f>IF('Instructions and Inputs'!$H$180="Whole Amount",ABS('Instructions and Inputs'!$H$181),0)</f>
        <v>0</v>
      </c>
      <c r="H112" s="178">
        <f>'Instructions and Inputs'!H180</f>
        <v>0</v>
      </c>
      <c r="I112" s="178">
        <f>IF('Instructions and Inputs'!$H$180="Whole Amount",Calculation!G112,H106*F112)</f>
        <v>0</v>
      </c>
      <c r="AA112" s="16"/>
    </row>
    <row r="113" spans="3:28" ht="15.75" outlineLevel="1" thickBot="1" x14ac:dyDescent="0.35">
      <c r="D113" s="1" t="s">
        <v>118</v>
      </c>
      <c r="E113" s="13"/>
      <c r="F113" s="183">
        <f>'Instructions and Inputs'!$H$188</f>
        <v>0</v>
      </c>
      <c r="G113" s="74"/>
      <c r="H113" s="74"/>
      <c r="I113" s="178">
        <f>ABS(M89)*F113</f>
        <v>0</v>
      </c>
      <c r="AA113" s="16"/>
    </row>
    <row r="114" spans="3:28" outlineLevel="1" x14ac:dyDescent="0.3">
      <c r="D114" s="2" t="s">
        <v>98</v>
      </c>
      <c r="I114" s="181">
        <f>SUM(I112:I113)</f>
        <v>0</v>
      </c>
      <c r="AA114" s="16"/>
    </row>
    <row r="115" spans="3:28" outlineLevel="1" x14ac:dyDescent="0.3">
      <c r="D115" s="2"/>
      <c r="AA115" s="16"/>
      <c r="AB115" s="1"/>
    </row>
    <row r="116" spans="3:28" outlineLevel="1" x14ac:dyDescent="0.3">
      <c r="C116" s="72" t="s">
        <v>119</v>
      </c>
      <c r="D116" s="71"/>
      <c r="E116" s="70"/>
      <c r="F116" s="70"/>
      <c r="G116" s="70"/>
      <c r="H116" s="70"/>
      <c r="I116" s="70"/>
      <c r="J116" s="70"/>
      <c r="K116" s="70"/>
      <c r="L116" s="70"/>
      <c r="M116" s="70"/>
      <c r="N116" s="70"/>
      <c r="O116" s="70"/>
      <c r="P116" s="70"/>
      <c r="Q116" s="70"/>
      <c r="R116" s="70"/>
      <c r="S116" s="70"/>
      <c r="T116" s="70"/>
      <c r="U116" s="70"/>
      <c r="V116" s="70"/>
      <c r="W116" s="70"/>
      <c r="X116" s="70"/>
      <c r="Y116" s="70"/>
      <c r="Z116" s="70"/>
      <c r="AA116" s="16"/>
      <c r="AB116" s="1"/>
    </row>
    <row r="117" spans="3:28" outlineLevel="1" x14ac:dyDescent="0.3">
      <c r="D117" s="2"/>
      <c r="AA117" s="16"/>
      <c r="AB117" s="1"/>
    </row>
    <row r="118" spans="3:28" outlineLevel="1" x14ac:dyDescent="0.3">
      <c r="D118" s="2" t="s">
        <v>120</v>
      </c>
      <c r="F118" s="15" t="s">
        <v>121</v>
      </c>
      <c r="AA118" s="16"/>
    </row>
    <row r="119" spans="3:28" outlineLevel="1" x14ac:dyDescent="0.3">
      <c r="D119" s="1" t="s">
        <v>122</v>
      </c>
      <c r="F119" s="13" t="s">
        <v>93</v>
      </c>
      <c r="M119" s="191">
        <f>SUM($O119:$Z119)</f>
        <v>0</v>
      </c>
      <c r="O119" s="177">
        <f>_xlfn.XLOOKUP(O$2,'Debt Profile'!$V$2:$FI$2,'Debt Profile'!$V49:$FI49)</f>
        <v>0</v>
      </c>
      <c r="P119" s="177">
        <f>_xlfn.XLOOKUP(P$2,'Debt Profile'!$V$2:$FI$2,'Debt Profile'!$V49:$FI49,0)</f>
        <v>0</v>
      </c>
      <c r="Q119" s="177">
        <f>_xlfn.XLOOKUP(Q$2,'Debt Profile'!$V$2:$FI$2,'Debt Profile'!$V49:$FI49,0)</f>
        <v>0</v>
      </c>
      <c r="R119" s="177">
        <f>_xlfn.XLOOKUP(R$2,'Debt Profile'!$V$2:$FI$2,'Debt Profile'!$V49:$FI49,0)</f>
        <v>0</v>
      </c>
      <c r="S119" s="177">
        <f>_xlfn.XLOOKUP(S$2,'Debt Profile'!$V$2:$FI$2,'Debt Profile'!$V49:$FI49,0)</f>
        <v>0</v>
      </c>
      <c r="T119" s="177">
        <f>_xlfn.XLOOKUP(T$2,'Debt Profile'!$V$2:$FI$2,'Debt Profile'!$V49:$FI49,0)</f>
        <v>0</v>
      </c>
      <c r="U119" s="177">
        <f>_xlfn.XLOOKUP(U$2,'Debt Profile'!$V$2:$FI$2,'Debt Profile'!$V49:$FI49,0)</f>
        <v>0</v>
      </c>
      <c r="V119" s="177">
        <f>_xlfn.XLOOKUP(V$2,'Debt Profile'!$V$2:$FI$2,'Debt Profile'!$V49:$FI49,0)</f>
        <v>0</v>
      </c>
      <c r="W119" s="177">
        <f>_xlfn.XLOOKUP(W$2,'Debt Profile'!$V$2:$FI$2,'Debt Profile'!$V49:$FI49,0)</f>
        <v>0</v>
      </c>
      <c r="X119" s="177">
        <f>_xlfn.XLOOKUP(X$2,'Debt Profile'!$V$2:$FI$2,'Debt Profile'!$V49:$FI49,0)</f>
        <v>0</v>
      </c>
      <c r="Y119" s="177">
        <f>_xlfn.XLOOKUP(Y$2,'Debt Profile'!$V$2:$FI$2,'Debt Profile'!$V49:$FI49,0)</f>
        <v>0</v>
      </c>
      <c r="Z119" s="177">
        <f>_xlfn.XLOOKUP(Z$2,'Debt Profile'!$V$2:$FI$2,'Debt Profile'!$V49:$FI49,0)</f>
        <v>0</v>
      </c>
      <c r="AA119" s="16"/>
    </row>
    <row r="120" spans="3:28" outlineLevel="1" x14ac:dyDescent="0.3">
      <c r="D120" s="1" t="s">
        <v>123</v>
      </c>
      <c r="E120" s="13" t="s">
        <v>93</v>
      </c>
      <c r="F120" s="178">
        <f>MAX(ABS(M96)-I114,0)</f>
        <v>0</v>
      </c>
      <c r="M120" s="191">
        <f t="shared" ref="M120:M121" si="29">SUM($O120:$Z120)</f>
        <v>0</v>
      </c>
      <c r="O120" s="177">
        <f>SUMIFS('Debt Profile'!$V50:$FI50,'Debt Profile'!$V$4:$FI$4,Calculation!O$4)</f>
        <v>0</v>
      </c>
      <c r="P120" s="177">
        <f>SUMIFS('Debt Profile'!W$50:FJ$50,'Debt Profile'!$V$4:$FI$4,Calculation!P$4)</f>
        <v>0</v>
      </c>
      <c r="Q120" s="177">
        <f>SUMIFS('Debt Profile'!X$50:FK$50,'Debt Profile'!$V$4:$FI$4,Calculation!Q$4)</f>
        <v>0</v>
      </c>
      <c r="R120" s="177">
        <f>SUMIFS('Debt Profile'!Y$50:FL$50,'Debt Profile'!$V$4:$FI$4,Calculation!R$4)</f>
        <v>0</v>
      </c>
      <c r="S120" s="177">
        <f>SUMIFS('Debt Profile'!Z$50:FM$50,'Debt Profile'!$V$4:$FI$4,Calculation!S$4)</f>
        <v>0</v>
      </c>
      <c r="T120" s="177">
        <f>SUMIFS('Debt Profile'!AA$50:FN$50,'Debt Profile'!$V$4:$FI$4,Calculation!T$4)</f>
        <v>0</v>
      </c>
      <c r="U120" s="177">
        <f>SUMIFS('Debt Profile'!AB$50:FO$50,'Debt Profile'!$V$4:$FI$4,Calculation!U$4)</f>
        <v>0</v>
      </c>
      <c r="V120" s="177">
        <f>SUMIFS('Debt Profile'!AC$50:FP$50,'Debt Profile'!$V$4:$FI$4,Calculation!V$4)</f>
        <v>0</v>
      </c>
      <c r="W120" s="177">
        <f>SUMIFS('Debt Profile'!AD$50:FQ$50,'Debt Profile'!$V$4:$FI$4,Calculation!W$4)</f>
        <v>0</v>
      </c>
      <c r="X120" s="177">
        <f>SUMIFS('Debt Profile'!AE$50:FR$50,'Debt Profile'!$V$4:$FI$4,Calculation!X$4)</f>
        <v>0</v>
      </c>
      <c r="Y120" s="177">
        <f>SUMIFS('Debt Profile'!AF$50:FS$50,'Debt Profile'!$V$4:$FI$4,Calculation!Y$4)</f>
        <v>0</v>
      </c>
      <c r="Z120" s="177">
        <f>SUMIFS('Debt Profile'!AG$50:FT$50,'Debt Profile'!$V$4:$FI$4,Calculation!Z$4)</f>
        <v>0</v>
      </c>
      <c r="AA120" s="16"/>
    </row>
    <row r="121" spans="3:28" outlineLevel="1" x14ac:dyDescent="0.3">
      <c r="D121" s="1" t="s">
        <v>124</v>
      </c>
      <c r="E121" s="13"/>
      <c r="F121" s="13"/>
      <c r="G121" s="13"/>
      <c r="M121" s="191">
        <f t="shared" si="29"/>
        <v>0</v>
      </c>
      <c r="O121" s="177">
        <f>SUM(O119:O120)</f>
        <v>0</v>
      </c>
      <c r="P121" s="177">
        <f t="shared" ref="P121:Z121" si="30">SUM(P119:P120)</f>
        <v>0</v>
      </c>
      <c r="Q121" s="177">
        <f t="shared" si="30"/>
        <v>0</v>
      </c>
      <c r="R121" s="177">
        <f t="shared" si="30"/>
        <v>0</v>
      </c>
      <c r="S121" s="177">
        <f t="shared" si="30"/>
        <v>0</v>
      </c>
      <c r="T121" s="177">
        <f t="shared" si="30"/>
        <v>0</v>
      </c>
      <c r="U121" s="177">
        <f t="shared" si="30"/>
        <v>0</v>
      </c>
      <c r="V121" s="177">
        <f t="shared" si="30"/>
        <v>0</v>
      </c>
      <c r="W121" s="177">
        <f t="shared" si="30"/>
        <v>0</v>
      </c>
      <c r="X121" s="177">
        <f t="shared" si="30"/>
        <v>0</v>
      </c>
      <c r="Y121" s="177">
        <f t="shared" si="30"/>
        <v>0</v>
      </c>
      <c r="Z121" s="177">
        <f t="shared" si="30"/>
        <v>0</v>
      </c>
      <c r="AA121" s="16"/>
    </row>
    <row r="122" spans="3:28" outlineLevel="1" x14ac:dyDescent="0.3">
      <c r="AA122" s="16"/>
    </row>
    <row r="123" spans="3:28" outlineLevel="1" x14ac:dyDescent="0.3">
      <c r="D123" s="1" t="s">
        <v>125</v>
      </c>
      <c r="E123" s="13" t="s">
        <v>93</v>
      </c>
      <c r="L123" s="17"/>
      <c r="M123" s="191">
        <f>SUM($O123:$Z123)</f>
        <v>0</v>
      </c>
      <c r="O123" s="177">
        <f>SUMIFS('Debt Profile'!$V53:$FI53,'Debt Profile'!$V$4:$FI$4,Calculation!O$4)</f>
        <v>0</v>
      </c>
      <c r="P123" s="177">
        <f>SUMIFS('Debt Profile'!$V53:$FI53,'Debt Profile'!$V$4:$FI$4,Calculation!P$4)</f>
        <v>0</v>
      </c>
      <c r="Q123" s="177">
        <f>SUMIFS('Debt Profile'!$V53:$FI53,'Debt Profile'!$V$4:$FI$4,Calculation!Q$4)</f>
        <v>0</v>
      </c>
      <c r="R123" s="177">
        <f>SUMIFS('Debt Profile'!$V53:$FI53,'Debt Profile'!$V$4:$FI$4,Calculation!R$4)</f>
        <v>0</v>
      </c>
      <c r="S123" s="177">
        <f>SUMIFS('Debt Profile'!$V53:$FI53,'Debt Profile'!$V$4:$FI$4,Calculation!S$4)</f>
        <v>0</v>
      </c>
      <c r="T123" s="177">
        <f>SUMIFS('Debt Profile'!$V53:$FI53,'Debt Profile'!$V$4:$FI$4,Calculation!T$4)</f>
        <v>0</v>
      </c>
      <c r="U123" s="177">
        <f>SUMIFS('Debt Profile'!$V53:$FI53,'Debt Profile'!$V$4:$FI$4,Calculation!U$4)</f>
        <v>0</v>
      </c>
      <c r="V123" s="177">
        <f>SUMIFS('Debt Profile'!$V53:$FI53,'Debt Profile'!$V$4:$FI$4,Calculation!V$4)</f>
        <v>0</v>
      </c>
      <c r="W123" s="177">
        <f>SUMIFS('Debt Profile'!$V53:$FI53,'Debt Profile'!$V$4:$FI$4,Calculation!W$4)</f>
        <v>0</v>
      </c>
      <c r="X123" s="177">
        <f>SUMIFS('Debt Profile'!$V53:$FI53,'Debt Profile'!$V$4:$FI$4,Calculation!X$4)</f>
        <v>0</v>
      </c>
      <c r="Y123" s="177">
        <f>SUMIFS('Debt Profile'!$V53:$FI53,'Debt Profile'!$V$4:$FI$4,Calculation!Y$4)</f>
        <v>0</v>
      </c>
      <c r="Z123" s="177">
        <f>SUMIFS('Debt Profile'!$V53:$FI53,'Debt Profile'!$V$4:$FI$4,Calculation!Z$4)</f>
        <v>0</v>
      </c>
      <c r="AA123" s="16"/>
    </row>
    <row r="124" spans="3:28" outlineLevel="1" x14ac:dyDescent="0.3">
      <c r="AA124" s="16"/>
    </row>
    <row r="125" spans="3:28" outlineLevel="1" x14ac:dyDescent="0.3">
      <c r="D125" s="2" t="s">
        <v>126</v>
      </c>
      <c r="F125" s="15" t="s">
        <v>127</v>
      </c>
      <c r="AA125" s="16"/>
    </row>
    <row r="126" spans="3:28" outlineLevel="1" x14ac:dyDescent="0.3">
      <c r="D126" s="1" t="s">
        <v>122</v>
      </c>
      <c r="F126" s="13" t="s">
        <v>93</v>
      </c>
      <c r="M126" s="191">
        <f>SUM($O126:$Z126)</f>
        <v>0</v>
      </c>
      <c r="O126" s="177">
        <f>_xlfn.XLOOKUP(O$2,'Debt Profile'!$V$2:$FI$2,'Debt Profile'!$V56:$FI56)</f>
        <v>0</v>
      </c>
      <c r="P126" s="177">
        <f>_xlfn.XLOOKUP(P$2,'Debt Profile'!$V$2:$FI$2,'Debt Profile'!$V56:$FI56,0)</f>
        <v>0</v>
      </c>
      <c r="Q126" s="177">
        <f>_xlfn.XLOOKUP(Q$2,'Debt Profile'!$V$2:$FI$2,'Debt Profile'!$V56:$FI56,0)</f>
        <v>0</v>
      </c>
      <c r="R126" s="177">
        <f>_xlfn.XLOOKUP(R$2,'Debt Profile'!$V$2:$FI$2,'Debt Profile'!$V56:$FI56,0)</f>
        <v>0</v>
      </c>
      <c r="S126" s="177">
        <f>_xlfn.XLOOKUP(S$2,'Debt Profile'!$V$2:$FI$2,'Debt Profile'!$V56:$FI56,0)</f>
        <v>0</v>
      </c>
      <c r="T126" s="177">
        <f>_xlfn.XLOOKUP(T$2,'Debt Profile'!$V$2:$FI$2,'Debt Profile'!$V56:$FI56,0)</f>
        <v>0</v>
      </c>
      <c r="U126" s="177">
        <f>_xlfn.XLOOKUP(U$2,'Debt Profile'!$V$2:$FI$2,'Debt Profile'!$V56:$FI56,0)</f>
        <v>0</v>
      </c>
      <c r="V126" s="177">
        <f>_xlfn.XLOOKUP(V$2,'Debt Profile'!$V$2:$FI$2,'Debt Profile'!$V56:$FI56,0)</f>
        <v>0</v>
      </c>
      <c r="W126" s="177">
        <f>_xlfn.XLOOKUP(W$2,'Debt Profile'!$V$2:$FI$2,'Debt Profile'!$V56:$FI56,0)</f>
        <v>0</v>
      </c>
      <c r="X126" s="177">
        <f>_xlfn.XLOOKUP(X$2,'Debt Profile'!$V$2:$FI$2,'Debt Profile'!$V56:$FI56,0)</f>
        <v>0</v>
      </c>
      <c r="Y126" s="177">
        <f>_xlfn.XLOOKUP(Y$2,'Debt Profile'!$V$2:$FI$2,'Debt Profile'!$V56:$FI56,0)</f>
        <v>0</v>
      </c>
      <c r="Z126" s="177">
        <f>_xlfn.XLOOKUP(Z$2,'Debt Profile'!$V$2:$FI$2,'Debt Profile'!$V56:$FI56,0)</f>
        <v>0</v>
      </c>
      <c r="AA126" s="16"/>
    </row>
    <row r="127" spans="3:28" outlineLevel="1" x14ac:dyDescent="0.3">
      <c r="D127" s="1" t="s">
        <v>123</v>
      </c>
      <c r="E127" s="13" t="s">
        <v>93</v>
      </c>
      <c r="F127" s="178">
        <f>I113</f>
        <v>0</v>
      </c>
      <c r="M127" s="191">
        <f t="shared" ref="M127:M128" si="31">SUM($O127:$Z127)</f>
        <v>0</v>
      </c>
      <c r="O127" s="177">
        <f>SUMIFS('Debt Profile'!$V57:$FI57,'Debt Profile'!$V$4:$FI$4,Calculation!O$4)</f>
        <v>0</v>
      </c>
      <c r="P127" s="177">
        <f>SUMIFS('Debt Profile'!$V57:$FI57,'Debt Profile'!$V$4:$FI$4,Calculation!P$4)</f>
        <v>0</v>
      </c>
      <c r="Q127" s="177">
        <f>SUMIFS('Debt Profile'!$V57:$FI57,'Debt Profile'!$V$4:$FI$4,Calculation!Q$4)</f>
        <v>0</v>
      </c>
      <c r="R127" s="177">
        <f>SUMIFS('Debt Profile'!$V57:$FI57,'Debt Profile'!$V$4:$FI$4,Calculation!R$4)</f>
        <v>0</v>
      </c>
      <c r="S127" s="177">
        <f>SUMIFS('Debt Profile'!$V57:$FI57,'Debt Profile'!$V$4:$FI$4,Calculation!S$4)</f>
        <v>0</v>
      </c>
      <c r="T127" s="177">
        <f>SUMIFS('Debt Profile'!$V57:$FI57,'Debt Profile'!$V$4:$FI$4,Calculation!T$4)</f>
        <v>0</v>
      </c>
      <c r="U127" s="177">
        <f>SUMIFS('Debt Profile'!$V57:$FI57,'Debt Profile'!$V$4:$FI$4,Calculation!U$4)</f>
        <v>0</v>
      </c>
      <c r="V127" s="177">
        <f>SUMIFS('Debt Profile'!$V57:$FI57,'Debt Profile'!$V$4:$FI$4,Calculation!V$4)</f>
        <v>0</v>
      </c>
      <c r="W127" s="177">
        <f>SUMIFS('Debt Profile'!$V57:$FI57,'Debt Profile'!$V$4:$FI$4,Calculation!W$4)</f>
        <v>0</v>
      </c>
      <c r="X127" s="177">
        <f>SUMIFS('Debt Profile'!$V57:$FI57,'Debt Profile'!$V$4:$FI$4,Calculation!X$4)</f>
        <v>0</v>
      </c>
      <c r="Y127" s="177">
        <f>SUMIFS('Debt Profile'!$V57:$FI57,'Debt Profile'!$V$4:$FI$4,Calculation!Y$4)</f>
        <v>0</v>
      </c>
      <c r="Z127" s="177">
        <f>SUMIFS('Debt Profile'!$V57:$FI57,'Debt Profile'!$V$4:$FI$4,Calculation!Z$4)</f>
        <v>0</v>
      </c>
      <c r="AA127" s="16"/>
    </row>
    <row r="128" spans="3:28" outlineLevel="1" x14ac:dyDescent="0.3">
      <c r="D128" s="1" t="s">
        <v>124</v>
      </c>
      <c r="E128" s="13"/>
      <c r="M128" s="191">
        <f t="shared" si="31"/>
        <v>0</v>
      </c>
      <c r="O128" s="177">
        <f>SUM(O126:O127)</f>
        <v>0</v>
      </c>
      <c r="P128" s="177">
        <f t="shared" ref="P128:Z128" si="32">SUM(P126:P127)</f>
        <v>0</v>
      </c>
      <c r="Q128" s="177">
        <f t="shared" si="32"/>
        <v>0</v>
      </c>
      <c r="R128" s="177">
        <f t="shared" si="32"/>
        <v>0</v>
      </c>
      <c r="S128" s="177">
        <f t="shared" si="32"/>
        <v>0</v>
      </c>
      <c r="T128" s="177">
        <f t="shared" si="32"/>
        <v>0</v>
      </c>
      <c r="U128" s="177">
        <f t="shared" si="32"/>
        <v>0</v>
      </c>
      <c r="V128" s="177">
        <f t="shared" si="32"/>
        <v>0</v>
      </c>
      <c r="W128" s="177">
        <f t="shared" si="32"/>
        <v>0</v>
      </c>
      <c r="X128" s="177">
        <f t="shared" si="32"/>
        <v>0</v>
      </c>
      <c r="Y128" s="177">
        <f t="shared" si="32"/>
        <v>0</v>
      </c>
      <c r="Z128" s="177">
        <f t="shared" si="32"/>
        <v>0</v>
      </c>
      <c r="AA128" s="16"/>
    </row>
    <row r="129" spans="3:28" outlineLevel="1" x14ac:dyDescent="0.3">
      <c r="AA129" s="16"/>
    </row>
    <row r="130" spans="3:28" outlineLevel="1" x14ac:dyDescent="0.3">
      <c r="D130" s="1" t="s">
        <v>128</v>
      </c>
      <c r="E130" s="13" t="s">
        <v>93</v>
      </c>
      <c r="M130" s="191">
        <f>SUM($O130:$Z130)</f>
        <v>0</v>
      </c>
      <c r="O130" s="177">
        <f>SUMIFS('Debt Profile'!$V60:$FI60,'Debt Profile'!$V$4:$FI$4,Calculation!O$4)</f>
        <v>0</v>
      </c>
      <c r="P130" s="177">
        <f>SUMIFS('Debt Profile'!$V60:$FI60,'Debt Profile'!$V$4:$FI$4,Calculation!P$4)</f>
        <v>0</v>
      </c>
      <c r="Q130" s="177">
        <f>SUMIFS('Debt Profile'!$V60:$FI60,'Debt Profile'!$V$4:$FI$4,Calculation!Q$4)</f>
        <v>0</v>
      </c>
      <c r="R130" s="177">
        <f>SUMIFS('Debt Profile'!$V60:$FI60,'Debt Profile'!$V$4:$FI$4,Calculation!R$4)</f>
        <v>0</v>
      </c>
      <c r="S130" s="177">
        <f>SUMIFS('Debt Profile'!$V60:$FI60,'Debt Profile'!$V$4:$FI$4,Calculation!S$4)</f>
        <v>0</v>
      </c>
      <c r="T130" s="177">
        <f>SUMIFS('Debt Profile'!$V60:$FI60,'Debt Profile'!$V$4:$FI$4,Calculation!T$4)</f>
        <v>0</v>
      </c>
      <c r="U130" s="177">
        <f>SUMIFS('Debt Profile'!$V60:$FI60,'Debt Profile'!$V$4:$FI$4,Calculation!U$4)</f>
        <v>0</v>
      </c>
      <c r="V130" s="177">
        <f>SUMIFS('Debt Profile'!$V60:$FI60,'Debt Profile'!$V$4:$FI$4,Calculation!V$4)</f>
        <v>0</v>
      </c>
      <c r="W130" s="177">
        <f>SUMIFS('Debt Profile'!$V60:$FI60,'Debt Profile'!$V$4:$FI$4,Calculation!W$4)</f>
        <v>0</v>
      </c>
      <c r="X130" s="177">
        <f>SUMIFS('Debt Profile'!$V60:$FI60,'Debt Profile'!$V$4:$FI$4,Calculation!X$4)</f>
        <v>0</v>
      </c>
      <c r="Y130" s="177">
        <f>SUMIFS('Debt Profile'!$V60:$FI60,'Debt Profile'!$V$4:$FI$4,Calculation!Y$4)</f>
        <v>0</v>
      </c>
      <c r="Z130" s="177">
        <f>SUMIFS('Debt Profile'!$V60:$FI60,'Debt Profile'!$V$4:$FI$4,Calculation!Z$4)</f>
        <v>0</v>
      </c>
      <c r="AA130" s="16"/>
    </row>
    <row r="131" spans="3:28" outlineLevel="1" x14ac:dyDescent="0.3">
      <c r="AA131" s="16"/>
    </row>
    <row r="132" spans="3:28" outlineLevel="1" x14ac:dyDescent="0.3">
      <c r="D132" s="2" t="s">
        <v>129</v>
      </c>
      <c r="F132" s="15" t="s">
        <v>127</v>
      </c>
      <c r="AA132" s="16"/>
    </row>
    <row r="133" spans="3:28" outlineLevel="1" x14ac:dyDescent="0.3">
      <c r="D133" s="1" t="s">
        <v>122</v>
      </c>
      <c r="F133" s="13" t="s">
        <v>93</v>
      </c>
      <c r="M133" s="191">
        <f>SUM($O133:$Z133)</f>
        <v>0</v>
      </c>
      <c r="O133" s="177">
        <f>_xlfn.XLOOKUP(O$2,'Debt Profile'!$V$2:$FI$2,'Debt Profile'!$V63:$FI63)</f>
        <v>0</v>
      </c>
      <c r="P133" s="177">
        <f>O135</f>
        <v>0</v>
      </c>
      <c r="Q133" s="177">
        <f t="shared" ref="Q133:Z133" si="33">P135</f>
        <v>0</v>
      </c>
      <c r="R133" s="177">
        <f t="shared" si="33"/>
        <v>0</v>
      </c>
      <c r="S133" s="177">
        <f t="shared" si="33"/>
        <v>0</v>
      </c>
      <c r="T133" s="177">
        <f t="shared" si="33"/>
        <v>0</v>
      </c>
      <c r="U133" s="177">
        <f t="shared" si="33"/>
        <v>0</v>
      </c>
      <c r="V133" s="177">
        <f t="shared" si="33"/>
        <v>0</v>
      </c>
      <c r="W133" s="177">
        <f t="shared" si="33"/>
        <v>0</v>
      </c>
      <c r="X133" s="177">
        <f t="shared" si="33"/>
        <v>0</v>
      </c>
      <c r="Y133" s="177">
        <f t="shared" si="33"/>
        <v>0</v>
      </c>
      <c r="Z133" s="177">
        <f t="shared" si="33"/>
        <v>0</v>
      </c>
      <c r="AA133" s="16"/>
    </row>
    <row r="134" spans="3:28" outlineLevel="1" x14ac:dyDescent="0.3">
      <c r="D134" s="1" t="s">
        <v>123</v>
      </c>
      <c r="E134" s="13" t="s">
        <v>93</v>
      </c>
      <c r="F134" s="178">
        <f>I112</f>
        <v>0</v>
      </c>
      <c r="M134" s="191">
        <f t="shared" ref="M134:M135" si="34">SUM($O134:$Z134)</f>
        <v>0</v>
      </c>
      <c r="O134" s="177">
        <f>SUMIFS('Debt Profile'!$V64:$FI64,'Debt Profile'!$V$4:$FI$4,Calculation!O$4)</f>
        <v>0</v>
      </c>
      <c r="P134" s="177">
        <f>SUMIFS('Debt Profile'!$V64:$FI64,'Debt Profile'!$V$4:$FI$4,Calculation!P$4)</f>
        <v>0</v>
      </c>
      <c r="Q134" s="177">
        <f>SUMIFS('Debt Profile'!$V64:$FI64,'Debt Profile'!$V$4:$FI$4,Calculation!Q$4)</f>
        <v>0</v>
      </c>
      <c r="R134" s="177">
        <f>SUMIFS('Debt Profile'!$V64:$FI64,'Debt Profile'!$V$4:$FI$4,Calculation!R$4)</f>
        <v>0</v>
      </c>
      <c r="S134" s="177">
        <f>SUMIFS('Debt Profile'!$V64:$FI64,'Debt Profile'!$V$4:$FI$4,Calculation!S$4)</f>
        <v>0</v>
      </c>
      <c r="T134" s="177">
        <f>SUMIFS('Debt Profile'!$V64:$FI64,'Debt Profile'!$V$4:$FI$4,Calculation!T$4)</f>
        <v>0</v>
      </c>
      <c r="U134" s="177">
        <f>SUMIFS('Debt Profile'!$V64:$FI64,'Debt Profile'!$V$4:$FI$4,Calculation!U$4)</f>
        <v>0</v>
      </c>
      <c r="V134" s="177">
        <f>SUMIFS('Debt Profile'!$V64:$FI64,'Debt Profile'!$V$4:$FI$4,Calculation!V$4)</f>
        <v>0</v>
      </c>
      <c r="W134" s="177">
        <f>SUMIFS('Debt Profile'!$V64:$FI64,'Debt Profile'!$V$4:$FI$4,Calculation!W$4)</f>
        <v>0</v>
      </c>
      <c r="X134" s="177">
        <f>SUMIFS('Debt Profile'!$V64:$FI64,'Debt Profile'!$V$4:$FI$4,Calculation!X$4)</f>
        <v>0</v>
      </c>
      <c r="Y134" s="177">
        <f>SUMIFS('Debt Profile'!$V64:$FI64,'Debt Profile'!$V$4:$FI$4,Calculation!Y$4)</f>
        <v>0</v>
      </c>
      <c r="Z134" s="177">
        <f>SUMIFS('Debt Profile'!$V64:$FI64,'Debt Profile'!$V$4:$FI$4,Calculation!Z$4)</f>
        <v>0</v>
      </c>
      <c r="AA134" s="16"/>
    </row>
    <row r="135" spans="3:28" outlineLevel="1" x14ac:dyDescent="0.3">
      <c r="D135" s="1" t="s">
        <v>124</v>
      </c>
      <c r="E135" s="13"/>
      <c r="M135" s="191">
        <f t="shared" si="34"/>
        <v>0</v>
      </c>
      <c r="O135" s="177">
        <f>SUM(O133:O134)</f>
        <v>0</v>
      </c>
      <c r="P135" s="177">
        <f>SUM(P133:P134)</f>
        <v>0</v>
      </c>
      <c r="Q135" s="177">
        <f t="shared" ref="Q135" si="35">SUM(Q133:Q134)</f>
        <v>0</v>
      </c>
      <c r="R135" s="177">
        <f t="shared" ref="R135" si="36">SUM(R133:R134)</f>
        <v>0</v>
      </c>
      <c r="S135" s="177">
        <f t="shared" ref="S135" si="37">SUM(S133:S134)</f>
        <v>0</v>
      </c>
      <c r="T135" s="177">
        <f t="shared" ref="T135" si="38">SUM(T133:T134)</f>
        <v>0</v>
      </c>
      <c r="U135" s="177">
        <f t="shared" ref="U135" si="39">SUM(U133:U134)</f>
        <v>0</v>
      </c>
      <c r="V135" s="177">
        <f t="shared" ref="V135" si="40">SUM(V133:V134)</f>
        <v>0</v>
      </c>
      <c r="W135" s="177">
        <f t="shared" ref="W135" si="41">SUM(W133:W134)</f>
        <v>0</v>
      </c>
      <c r="X135" s="177">
        <f t="shared" ref="X135" si="42">SUM(X133:X134)</f>
        <v>0</v>
      </c>
      <c r="Y135" s="177">
        <f t="shared" ref="Y135" si="43">SUM(Y133:Y134)</f>
        <v>0</v>
      </c>
      <c r="Z135" s="177">
        <f t="shared" ref="Z135" si="44">SUM(Z133:Z134)</f>
        <v>0</v>
      </c>
      <c r="AA135" s="16"/>
    </row>
    <row r="136" spans="3:28" outlineLevel="1" x14ac:dyDescent="0.3">
      <c r="AA136" s="16"/>
    </row>
    <row r="137" spans="3:28" outlineLevel="1" x14ac:dyDescent="0.3">
      <c r="D137" s="1" t="s">
        <v>130</v>
      </c>
      <c r="E137" s="13" t="s">
        <v>93</v>
      </c>
      <c r="M137" s="191">
        <f>SUM($O137:$Z137)</f>
        <v>0</v>
      </c>
      <c r="O137" s="177">
        <f>SUMIFS('Debt Profile'!$V67:$FI67,'Debt Profile'!$V$4:$FI$4,Calculation!O$4)</f>
        <v>0</v>
      </c>
      <c r="P137" s="177">
        <f>SUMIFS('Debt Profile'!$V67:$FI67,'Debt Profile'!$V$4:$FI$4,Calculation!P$4)</f>
        <v>0</v>
      </c>
      <c r="Q137" s="177">
        <f>SUMIFS('Debt Profile'!$V67:$FI67,'Debt Profile'!$V$4:$FI$4,Calculation!Q$4)</f>
        <v>0</v>
      </c>
      <c r="R137" s="177">
        <f>SUMIFS('Debt Profile'!$V67:$FI67,'Debt Profile'!$V$4:$FI$4,Calculation!R$4)</f>
        <v>0</v>
      </c>
      <c r="S137" s="177">
        <f>SUMIFS('Debt Profile'!$V67:$FI67,'Debt Profile'!$V$4:$FI$4,Calculation!S$4)</f>
        <v>0</v>
      </c>
      <c r="T137" s="177">
        <f>SUMIFS('Debt Profile'!$V67:$FI67,'Debt Profile'!$V$4:$FI$4,Calculation!T$4)</f>
        <v>0</v>
      </c>
      <c r="U137" s="177">
        <f>SUMIFS('Debt Profile'!$V67:$FI67,'Debt Profile'!$V$4:$FI$4,Calculation!U$4)</f>
        <v>0</v>
      </c>
      <c r="V137" s="177">
        <f>SUMIFS('Debt Profile'!$V67:$FI67,'Debt Profile'!$V$4:$FI$4,Calculation!V$4)</f>
        <v>0</v>
      </c>
      <c r="W137" s="177">
        <f>SUMIFS('Debt Profile'!$V67:$FI67,'Debt Profile'!$V$4:$FI$4,Calculation!W$4)</f>
        <v>0</v>
      </c>
      <c r="X137" s="177">
        <f>SUMIFS('Debt Profile'!$V67:$FI67,'Debt Profile'!$V$4:$FI$4,Calculation!X$4)</f>
        <v>0</v>
      </c>
      <c r="Y137" s="177">
        <f>SUMIFS('Debt Profile'!$V67:$FI67,'Debt Profile'!$V$4:$FI$4,Calculation!Y$4)</f>
        <v>0</v>
      </c>
      <c r="Z137" s="177">
        <f>SUMIFS('Debt Profile'!$V67:$FI67,'Debt Profile'!$V$4:$FI$4,Calculation!Z$4)</f>
        <v>0</v>
      </c>
      <c r="AA137" s="16"/>
    </row>
    <row r="138" spans="3:28" outlineLevel="1" x14ac:dyDescent="0.3">
      <c r="F138" s="17"/>
      <c r="AA138" s="16"/>
    </row>
    <row r="139" spans="3:28" outlineLevel="1" x14ac:dyDescent="0.3">
      <c r="C139" s="72" t="s">
        <v>131</v>
      </c>
      <c r="D139" s="71"/>
      <c r="E139" s="70"/>
      <c r="F139" s="70"/>
      <c r="G139" s="70"/>
      <c r="H139" s="70"/>
      <c r="I139" s="70"/>
      <c r="J139" s="70"/>
      <c r="K139" s="70"/>
      <c r="L139" s="70"/>
      <c r="M139" s="70"/>
      <c r="N139" s="70"/>
      <c r="O139" s="70"/>
      <c r="P139" s="70"/>
      <c r="Q139" s="70"/>
      <c r="R139" s="70"/>
      <c r="S139" s="70"/>
      <c r="T139" s="70"/>
      <c r="U139" s="70"/>
      <c r="V139" s="70"/>
      <c r="W139" s="70"/>
      <c r="X139" s="70"/>
      <c r="Y139" s="70"/>
      <c r="Z139" s="70"/>
      <c r="AA139" s="16"/>
      <c r="AB139" s="1"/>
    </row>
    <row r="140" spans="3:28" outlineLevel="1" x14ac:dyDescent="0.3">
      <c r="AA140" s="16"/>
    </row>
    <row r="141" spans="3:28" outlineLevel="1" x14ac:dyDescent="0.3">
      <c r="D141" s="2" t="s">
        <v>57</v>
      </c>
      <c r="AA141" s="16"/>
    </row>
    <row r="142" spans="3:28" outlineLevel="1" x14ac:dyDescent="0.3">
      <c r="D142" s="1" t="s">
        <v>122</v>
      </c>
      <c r="E142" s="13" t="s">
        <v>93</v>
      </c>
      <c r="M142"/>
      <c r="O142" s="177">
        <f>_xlfn.XLOOKUP(O$2,'Debt Profile'!$V$2:$FI$2,'Debt Profile'!$V72:$FI72)</f>
        <v>0</v>
      </c>
      <c r="P142" s="177">
        <f>_xlfn.XLOOKUP(P$2,'Debt Profile'!$V$2:$FI$2,'Debt Profile'!$V72:$FI72,0)</f>
        <v>0</v>
      </c>
      <c r="Q142" s="177">
        <f>_xlfn.XLOOKUP(Q$2,'Debt Profile'!$V$2:$FI$2,'Debt Profile'!$V72:$FI72,0)</f>
        <v>0</v>
      </c>
      <c r="R142" s="177">
        <f>_xlfn.XLOOKUP(R$2,'Debt Profile'!$V$2:$FI$2,'Debt Profile'!$V72:$FI72,0)</f>
        <v>0</v>
      </c>
      <c r="S142" s="177">
        <f>_xlfn.XLOOKUP(S$2,'Debt Profile'!$V$2:$FI$2,'Debt Profile'!$V72:$FI72,0)</f>
        <v>0</v>
      </c>
      <c r="T142" s="177">
        <f>_xlfn.XLOOKUP(T$2,'Debt Profile'!$V$2:$FI$2,'Debt Profile'!$V72:$FI72,0)</f>
        <v>0</v>
      </c>
      <c r="U142" s="177">
        <f>_xlfn.XLOOKUP(U$2,'Debt Profile'!$V$2:$FI$2,'Debt Profile'!$V72:$FI72,0)</f>
        <v>0</v>
      </c>
      <c r="V142" s="177">
        <f>_xlfn.XLOOKUP(V$2,'Debt Profile'!$V$2:$FI$2,'Debt Profile'!$V72:$FI72,0)</f>
        <v>0</v>
      </c>
      <c r="W142" s="177">
        <f>_xlfn.XLOOKUP(W$2,'Debt Profile'!$V$2:$FI$2,'Debt Profile'!$V72:$FI72,0)</f>
        <v>0</v>
      </c>
      <c r="X142" s="177">
        <f>_xlfn.XLOOKUP(X$2,'Debt Profile'!$V$2:$FI$2,'Debt Profile'!$V72:$FI72,0)</f>
        <v>0</v>
      </c>
      <c r="Y142" s="177">
        <f>_xlfn.XLOOKUP(Y$2,'Debt Profile'!$V$2:$FI$2,'Debt Profile'!$V72:$FI72,0)</f>
        <v>0</v>
      </c>
      <c r="Z142" s="177">
        <f>_xlfn.XLOOKUP(Z$2,'Debt Profile'!$V$2:$FI$2,'Debt Profile'!$V72:$FI72,0)</f>
        <v>0</v>
      </c>
      <c r="AA142" s="16"/>
    </row>
    <row r="143" spans="3:28" outlineLevel="1" x14ac:dyDescent="0.3">
      <c r="D143" s="1" t="s">
        <v>123</v>
      </c>
      <c r="E143" s="13" t="s">
        <v>93</v>
      </c>
      <c r="M143" s="191">
        <f>SUM($O143:$Z143)</f>
        <v>0</v>
      </c>
      <c r="O143" s="177">
        <f>SUMIFS('Debt Profile'!$V73:$FI73,'Debt Profile'!$V$4:$FI$4,O$4)</f>
        <v>0</v>
      </c>
      <c r="P143" s="177">
        <f>SUMIFS('Debt Profile'!$V73:$FI73,'Debt Profile'!$V$4:$FI$4,P$4)</f>
        <v>0</v>
      </c>
      <c r="Q143" s="177">
        <f>SUMIFS('Debt Profile'!$V73:$FI73,'Debt Profile'!$V$4:$FI$4,Q$4)</f>
        <v>0</v>
      </c>
      <c r="R143" s="177">
        <f>SUMIFS('Debt Profile'!$V73:$FI73,'Debt Profile'!$V$4:$FI$4,R$4)</f>
        <v>0</v>
      </c>
      <c r="S143" s="177">
        <f>SUMIFS('Debt Profile'!$V73:$FI73,'Debt Profile'!$V$4:$FI$4,S$4)</f>
        <v>0</v>
      </c>
      <c r="T143" s="177">
        <f>SUMIFS('Debt Profile'!$V73:$FI73,'Debt Profile'!$V$4:$FI$4,T$4)</f>
        <v>0</v>
      </c>
      <c r="U143" s="177">
        <f>SUMIFS('Debt Profile'!$V73:$FI73,'Debt Profile'!$V$4:$FI$4,U$4)</f>
        <v>0</v>
      </c>
      <c r="V143" s="177">
        <f>SUMIFS('Debt Profile'!$V73:$FI73,'Debt Profile'!$V$4:$FI$4,V$4)</f>
        <v>0</v>
      </c>
      <c r="W143" s="177">
        <f>SUMIFS('Debt Profile'!$V73:$FI73,'Debt Profile'!$V$4:$FI$4,W$4)</f>
        <v>0</v>
      </c>
      <c r="X143" s="177">
        <f>SUMIFS('Debt Profile'!$V73:$FI73,'Debt Profile'!$V$4:$FI$4,X$4)</f>
        <v>0</v>
      </c>
      <c r="Y143" s="177">
        <f>SUMIFS('Debt Profile'!$V73:$FI73,'Debt Profile'!$V$4:$FI$4,Y$4)</f>
        <v>0</v>
      </c>
      <c r="Z143" s="177">
        <f>SUMIFS('Debt Profile'!$V73:$FI73,'Debt Profile'!$V$4:$FI$4,Z$4)</f>
        <v>0</v>
      </c>
      <c r="AA143" s="16"/>
    </row>
    <row r="144" spans="3:28" outlineLevel="1" x14ac:dyDescent="0.3">
      <c r="D144" s="1" t="s">
        <v>257</v>
      </c>
      <c r="E144" s="13" t="s">
        <v>93</v>
      </c>
      <c r="M144" s="191">
        <f>SUM($O144:$Z144)</f>
        <v>0</v>
      </c>
      <c r="O144" s="177">
        <f>SUMIFS('Debt Profile'!$V74:$FI74,'Debt Profile'!$V$4:$FI$4,O$4)</f>
        <v>0</v>
      </c>
      <c r="P144" s="177">
        <f>SUMIFS('Debt Profile'!$V74:$FI74,'Debt Profile'!$V$4:$FI$4,P$4)</f>
        <v>0</v>
      </c>
      <c r="Q144" s="177">
        <f>SUMIFS('Debt Profile'!$V74:$FI74,'Debt Profile'!$V$4:$FI$4,Q$4)</f>
        <v>0</v>
      </c>
      <c r="R144" s="177">
        <f>SUMIFS('Debt Profile'!$V74:$FI74,'Debt Profile'!$V$4:$FI$4,R$4)</f>
        <v>0</v>
      </c>
      <c r="S144" s="177">
        <f>SUMIFS('Debt Profile'!$V74:$FI74,'Debt Profile'!$V$4:$FI$4,S$4)</f>
        <v>0</v>
      </c>
      <c r="T144" s="177">
        <f>SUMIFS('Debt Profile'!$V74:$FI74,'Debt Profile'!$V$4:$FI$4,T$4)</f>
        <v>0</v>
      </c>
      <c r="U144" s="177">
        <f>SUMIFS('Debt Profile'!$V74:$FI74,'Debt Profile'!$V$4:$FI$4,U$4)</f>
        <v>0</v>
      </c>
      <c r="V144" s="177">
        <f>SUMIFS('Debt Profile'!$V74:$FI74,'Debt Profile'!$V$4:$FI$4,V$4)</f>
        <v>0</v>
      </c>
      <c r="W144" s="177">
        <f>SUMIFS('Debt Profile'!$V74:$FI74,'Debt Profile'!$V$4:$FI$4,W$4)</f>
        <v>0</v>
      </c>
      <c r="X144" s="177">
        <f>SUMIFS('Debt Profile'!$V74:$FI74,'Debt Profile'!$V$4:$FI$4,X$4)</f>
        <v>0</v>
      </c>
      <c r="Y144" s="177">
        <f>SUMIFS('Debt Profile'!$V74:$FI74,'Debt Profile'!$V$4:$FI$4,Y$4)</f>
        <v>0</v>
      </c>
      <c r="Z144" s="177">
        <f>SUMIFS('Debt Profile'!$V74:$FI74,'Debt Profile'!$V$4:$FI$4,Z$4)</f>
        <v>0</v>
      </c>
      <c r="AA144" s="16"/>
    </row>
    <row r="145" spans="3:28" outlineLevel="1" x14ac:dyDescent="0.3">
      <c r="D145" s="1" t="s">
        <v>261</v>
      </c>
      <c r="E145" s="13" t="s">
        <v>93</v>
      </c>
      <c r="F145" s="15" t="s">
        <v>61</v>
      </c>
      <c r="M145" s="191">
        <f>SUM($O145:$Z145)</f>
        <v>0</v>
      </c>
      <c r="O145" s="177">
        <f>SUMIFS('Debt Profile'!$V75:$FI75,'Debt Profile'!$V$4:$FI$4,O$4)</f>
        <v>0</v>
      </c>
      <c r="P145" s="177">
        <f>SUMIFS('Debt Profile'!$V75:$FI75,'Debt Profile'!$V$4:$FI$4,P$4)</f>
        <v>0</v>
      </c>
      <c r="Q145" s="177">
        <f>SUMIFS('Debt Profile'!$V75:$FI75,'Debt Profile'!$V$4:$FI$4,Q$4)</f>
        <v>0</v>
      </c>
      <c r="R145" s="177">
        <f>SUMIFS('Debt Profile'!$V75:$FI75,'Debt Profile'!$V$4:$FI$4,R$4)</f>
        <v>0</v>
      </c>
      <c r="S145" s="177">
        <f>SUMIFS('Debt Profile'!$V75:$FI75,'Debt Profile'!$V$4:$FI$4,S$4)</f>
        <v>0</v>
      </c>
      <c r="T145" s="177">
        <f>SUMIFS('Debt Profile'!$V75:$FI75,'Debt Profile'!$V$4:$FI$4,T$4)</f>
        <v>0</v>
      </c>
      <c r="U145" s="177">
        <f>SUMIFS('Debt Profile'!$V75:$FI75,'Debt Profile'!$V$4:$FI$4,U$4)</f>
        <v>0</v>
      </c>
      <c r="V145" s="177">
        <f>SUMIFS('Debt Profile'!$V75:$FI75,'Debt Profile'!$V$4:$FI$4,V$4)</f>
        <v>0</v>
      </c>
      <c r="W145" s="177">
        <f>SUMIFS('Debt Profile'!$V75:$FI75,'Debt Profile'!$V$4:$FI$4,W$4)</f>
        <v>0</v>
      </c>
      <c r="X145" s="177">
        <f>SUMIFS('Debt Profile'!$V75:$FI75,'Debt Profile'!$V$4:$FI$4,X$4)</f>
        <v>0</v>
      </c>
      <c r="Y145" s="177">
        <f>SUMIFS('Debt Profile'!$V75:$FI75,'Debt Profile'!$V$4:$FI$4,Y$4)</f>
        <v>0</v>
      </c>
      <c r="Z145" s="177">
        <f>SUMIFS('Debt Profile'!$V75:$FI75,'Debt Profile'!$V$4:$FI$4,Z$4)</f>
        <v>0</v>
      </c>
      <c r="AA145" s="16"/>
    </row>
    <row r="146" spans="3:28" outlineLevel="1" x14ac:dyDescent="0.3">
      <c r="D146" s="1" t="s">
        <v>264</v>
      </c>
      <c r="E146" s="13" t="s">
        <v>93</v>
      </c>
      <c r="F146" s="214">
        <f>'Instructions and Inputs'!$H$184</f>
        <v>0</v>
      </c>
      <c r="M146" s="191">
        <f>SUM(O146:Z146)</f>
        <v>0</v>
      </c>
      <c r="O146" s="177">
        <f>SUMIFS('Debt Profile'!$V76:$FI76,'Debt Profile'!$V$4:$FI$4,O$4)</f>
        <v>0</v>
      </c>
      <c r="P146" s="177">
        <f>SUMIFS('Debt Profile'!$V76:$FI76,'Debt Profile'!$V$4:$FI$4,P$4)</f>
        <v>0</v>
      </c>
      <c r="Q146" s="177">
        <f>SUMIFS('Debt Profile'!$V76:$FI76,'Debt Profile'!$V$4:$FI$4,Q$4)</f>
        <v>0</v>
      </c>
      <c r="R146" s="177">
        <f>SUMIFS('Debt Profile'!$V76:$FI76,'Debt Profile'!$V$4:$FI$4,R$4)</f>
        <v>0</v>
      </c>
      <c r="S146" s="177">
        <f>SUMIFS('Debt Profile'!$V76:$FI76,'Debt Profile'!$V$4:$FI$4,S$4)</f>
        <v>0</v>
      </c>
      <c r="T146" s="177">
        <f>SUMIFS('Debt Profile'!$V76:$FI76,'Debt Profile'!$V$4:$FI$4,T$4)</f>
        <v>0</v>
      </c>
      <c r="U146" s="177">
        <f>SUMIFS('Debt Profile'!$V76:$FI76,'Debt Profile'!$V$4:$FI$4,U$4)</f>
        <v>0</v>
      </c>
      <c r="V146" s="177">
        <f>SUMIFS('Debt Profile'!$V76:$FI76,'Debt Profile'!$V$4:$FI$4,V$4)</f>
        <v>0</v>
      </c>
      <c r="W146" s="177">
        <f>SUMIFS('Debt Profile'!$V76:$FI76,'Debt Profile'!$V$4:$FI$4,W$4)</f>
        <v>0</v>
      </c>
      <c r="X146" s="177">
        <f>SUMIFS('Debt Profile'!$V76:$FI76,'Debt Profile'!$V$4:$FI$4,X$4)</f>
        <v>0</v>
      </c>
      <c r="Y146" s="177">
        <f>SUMIFS('Debt Profile'!$V76:$FI76,'Debt Profile'!$V$4:$FI$4,Y$4)</f>
        <v>0</v>
      </c>
      <c r="Z146" s="177">
        <f>SUMIFS('Debt Profile'!$V76:$FI76,'Debt Profile'!$V$4:$FI$4,Z$4)</f>
        <v>0</v>
      </c>
      <c r="AA146" s="16"/>
    </row>
    <row r="147" spans="3:28" outlineLevel="1" x14ac:dyDescent="0.3">
      <c r="D147" s="1" t="s">
        <v>124</v>
      </c>
      <c r="E147" s="13" t="s">
        <v>93</v>
      </c>
      <c r="F147" s="18"/>
      <c r="G147" s="18"/>
      <c r="H147" s="18"/>
      <c r="M147"/>
      <c r="O147" s="189">
        <f>_xlfn.XLOOKUP(O$3,'Debt Profile'!$V$3:$FI$3,'Debt Profile'!$V77:$FI77,0)</f>
        <v>0</v>
      </c>
      <c r="P147" s="189">
        <f>_xlfn.XLOOKUP(P$3,'Debt Profile'!$V$3:$FI$3,'Debt Profile'!$V77:$FI77,0)</f>
        <v>0</v>
      </c>
      <c r="Q147" s="189">
        <f>_xlfn.XLOOKUP(Q$3,'Debt Profile'!$V$3:$FI$3,'Debt Profile'!$V77:$FI77,0)</f>
        <v>0</v>
      </c>
      <c r="R147" s="189">
        <f>_xlfn.XLOOKUP(R$3,'Debt Profile'!$V$3:$FI$3,'Debt Profile'!$V77:$FI77,0)</f>
        <v>0</v>
      </c>
      <c r="S147" s="189">
        <f>_xlfn.XLOOKUP(S$3,'Debt Profile'!$V$3:$FI$3,'Debt Profile'!$V77:$FI77,0)</f>
        <v>0</v>
      </c>
      <c r="T147" s="189">
        <f>_xlfn.XLOOKUP(T$3,'Debt Profile'!$V$3:$FI$3,'Debt Profile'!$V77:$FI77,0)</f>
        <v>0</v>
      </c>
      <c r="U147" s="189">
        <f>_xlfn.XLOOKUP(U$3,'Debt Profile'!$V$3:$FI$3,'Debt Profile'!$V77:$FI77,0)</f>
        <v>0</v>
      </c>
      <c r="V147" s="189">
        <f>_xlfn.XLOOKUP(V$3,'Debt Profile'!$V$3:$FI$3,'Debt Profile'!$V77:$FI77,0)</f>
        <v>0</v>
      </c>
      <c r="W147" s="189">
        <f>_xlfn.XLOOKUP(W$3,'Debt Profile'!$V$3:$FI$3,'Debt Profile'!$V77:$FI77,0)</f>
        <v>0</v>
      </c>
      <c r="X147" s="189">
        <f>_xlfn.XLOOKUP(X$3,'Debt Profile'!$V$3:$FI$3,'Debt Profile'!$V77:$FI77,0)</f>
        <v>0</v>
      </c>
      <c r="Y147" s="189">
        <f>_xlfn.XLOOKUP(Y$3,'Debt Profile'!$V$3:$FI$3,'Debt Profile'!$V77:$FI77,0)</f>
        <v>0</v>
      </c>
      <c r="Z147" s="189">
        <f>_xlfn.XLOOKUP(Z$3,'Debt Profile'!$V$3:$FI$3,'Debt Profile'!$V77:$FI77,0)</f>
        <v>0</v>
      </c>
      <c r="AA147" s="16"/>
    </row>
    <row r="148" spans="3:28" outlineLevel="1" x14ac:dyDescent="0.3">
      <c r="F148" s="18"/>
      <c r="G148" s="18"/>
      <c r="H148" s="18"/>
      <c r="AA148" s="16"/>
    </row>
    <row r="149" spans="3:28" outlineLevel="1" x14ac:dyDescent="0.3">
      <c r="D149" s="2" t="s">
        <v>118</v>
      </c>
      <c r="AA149" s="16"/>
    </row>
    <row r="150" spans="3:28" outlineLevel="1" x14ac:dyDescent="0.3">
      <c r="D150" s="1" t="s">
        <v>122</v>
      </c>
      <c r="E150" s="13" t="s">
        <v>93</v>
      </c>
      <c r="M150"/>
      <c r="O150" s="177">
        <f>_xlfn.XLOOKUP(O$2,'Debt Profile'!$V$2:$FI$2,'Debt Profile'!$V80:$FI80)</f>
        <v>0</v>
      </c>
      <c r="P150" s="177">
        <f>_xlfn.XLOOKUP(P$2,'Debt Profile'!$V$2:$FI$2,'Debt Profile'!$V80:$FI80,0)</f>
        <v>0</v>
      </c>
      <c r="Q150" s="177">
        <f>_xlfn.XLOOKUP(Q$2,'Debt Profile'!$V$2:$FI$2,'Debt Profile'!$V80:$FI80,0)</f>
        <v>0</v>
      </c>
      <c r="R150" s="177">
        <f>_xlfn.XLOOKUP(R$2,'Debt Profile'!$V$2:$FI$2,'Debt Profile'!$V80:$FI80,0)</f>
        <v>0</v>
      </c>
      <c r="S150" s="177">
        <f>_xlfn.XLOOKUP(S$2,'Debt Profile'!$V$2:$FI$2,'Debt Profile'!$V80:$FI80,0)</f>
        <v>0</v>
      </c>
      <c r="T150" s="177">
        <f>_xlfn.XLOOKUP(T$2,'Debt Profile'!$V$2:$FI$2,'Debt Profile'!$V80:$FI80,0)</f>
        <v>0</v>
      </c>
      <c r="U150" s="177">
        <f>_xlfn.XLOOKUP(U$2,'Debt Profile'!$V$2:$FI$2,'Debt Profile'!$V80:$FI80,0)</f>
        <v>0</v>
      </c>
      <c r="V150" s="177">
        <f>_xlfn.XLOOKUP(V$2,'Debt Profile'!$V$2:$FI$2,'Debt Profile'!$V80:$FI80,0)</f>
        <v>0</v>
      </c>
      <c r="W150" s="177">
        <f>_xlfn.XLOOKUP(W$2,'Debt Profile'!$V$2:$FI$2,'Debt Profile'!$V80:$FI80,0)</f>
        <v>0</v>
      </c>
      <c r="X150" s="177">
        <f>_xlfn.XLOOKUP(X$2,'Debt Profile'!$V$2:$FI$2,'Debt Profile'!$V80:$FI80,0)</f>
        <v>0</v>
      </c>
      <c r="Y150" s="177">
        <f>_xlfn.XLOOKUP(Y$2,'Debt Profile'!$V$2:$FI$2,'Debt Profile'!$V80:$FI80,0)</f>
        <v>0</v>
      </c>
      <c r="Z150" s="177">
        <f>_xlfn.XLOOKUP(Z$2,'Debt Profile'!$V$2:$FI$2,'Debt Profile'!$V80:$FI80,0)</f>
        <v>0</v>
      </c>
      <c r="AA150" s="16"/>
    </row>
    <row r="151" spans="3:28" outlineLevel="1" x14ac:dyDescent="0.3">
      <c r="D151" s="1" t="s">
        <v>123</v>
      </c>
      <c r="E151" s="13" t="s">
        <v>93</v>
      </c>
      <c r="M151" s="191">
        <f>SUM($O151:$Z151)</f>
        <v>0</v>
      </c>
      <c r="O151" s="177">
        <f>SUMIFS('Debt Profile'!$V81:$FI81,'Debt Profile'!$V$4:$FI$4,O$4)</f>
        <v>0</v>
      </c>
      <c r="P151" s="177">
        <f>SUMIFS('Debt Profile'!$V81:$FI81,'Debt Profile'!$V$4:$FI$4,P$4)</f>
        <v>0</v>
      </c>
      <c r="Q151" s="177">
        <f>SUMIFS('Debt Profile'!$V81:$FI81,'Debt Profile'!$V$4:$FI$4,Q$4)</f>
        <v>0</v>
      </c>
      <c r="R151" s="177">
        <f>SUMIFS('Debt Profile'!$V81:$FI81,'Debt Profile'!$V$4:$FI$4,R$4)</f>
        <v>0</v>
      </c>
      <c r="S151" s="177">
        <f>SUMIFS('Debt Profile'!$V81:$FI81,'Debt Profile'!$V$4:$FI$4,S$4)</f>
        <v>0</v>
      </c>
      <c r="T151" s="177">
        <f>SUMIFS('Debt Profile'!$V81:$FI81,'Debt Profile'!$V$4:$FI$4,T$4)</f>
        <v>0</v>
      </c>
      <c r="U151" s="177">
        <f>SUMIFS('Debt Profile'!$V81:$FI81,'Debt Profile'!$V$4:$FI$4,U$4)</f>
        <v>0</v>
      </c>
      <c r="V151" s="177">
        <f>SUMIFS('Debt Profile'!$V81:$FI81,'Debt Profile'!$V$4:$FI$4,V$4)</f>
        <v>0</v>
      </c>
      <c r="W151" s="177">
        <f>SUMIFS('Debt Profile'!$V81:$FI81,'Debt Profile'!$V$4:$FI$4,W$4)</f>
        <v>0</v>
      </c>
      <c r="X151" s="177">
        <f>SUMIFS('Debt Profile'!$V81:$FI81,'Debt Profile'!$V$4:$FI$4,X$4)</f>
        <v>0</v>
      </c>
      <c r="Y151" s="177">
        <f>SUMIFS('Debt Profile'!$V81:$FI81,'Debt Profile'!$V$4:$FI$4,Y$4)</f>
        <v>0</v>
      </c>
      <c r="Z151" s="177">
        <f>SUMIFS('Debt Profile'!$V81:$FI81,'Debt Profile'!$V$4:$FI$4,Z$4)</f>
        <v>0</v>
      </c>
      <c r="AA151" s="16"/>
    </row>
    <row r="152" spans="3:28" outlineLevel="1" x14ac:dyDescent="0.3">
      <c r="D152" s="1" t="s">
        <v>259</v>
      </c>
      <c r="E152" s="13" t="s">
        <v>93</v>
      </c>
      <c r="M152" s="191">
        <f>SUM($O152:$Z152)</f>
        <v>0</v>
      </c>
      <c r="O152" s="177">
        <f>SUMIFS('Debt Profile'!$V82:$FI82,'Debt Profile'!$V$4:$FI$4,O$4)</f>
        <v>0</v>
      </c>
      <c r="P152" s="177">
        <f>SUMIFS('Debt Profile'!$V82:$FI82,'Debt Profile'!$V$4:$FI$4,P$4)</f>
        <v>0</v>
      </c>
      <c r="Q152" s="177">
        <f>SUMIFS('Debt Profile'!$V82:$FI82,'Debt Profile'!$V$4:$FI$4,Q$4)</f>
        <v>0</v>
      </c>
      <c r="R152" s="177">
        <f>SUMIFS('Debt Profile'!$V82:$FI82,'Debt Profile'!$V$4:$FI$4,R$4)</f>
        <v>0</v>
      </c>
      <c r="S152" s="177">
        <f>SUMIFS('Debt Profile'!$V82:$FI82,'Debt Profile'!$V$4:$FI$4,S$4)</f>
        <v>0</v>
      </c>
      <c r="T152" s="177">
        <f>SUMIFS('Debt Profile'!$V82:$FI82,'Debt Profile'!$V$4:$FI$4,T$4)</f>
        <v>0</v>
      </c>
      <c r="U152" s="177">
        <f>SUMIFS('Debt Profile'!$V82:$FI82,'Debt Profile'!$V$4:$FI$4,U$4)</f>
        <v>0</v>
      </c>
      <c r="V152" s="177">
        <f>SUMIFS('Debt Profile'!$V82:$FI82,'Debt Profile'!$V$4:$FI$4,V$4)</f>
        <v>0</v>
      </c>
      <c r="W152" s="177">
        <f>SUMIFS('Debt Profile'!$V82:$FI82,'Debt Profile'!$V$4:$FI$4,W$4)</f>
        <v>0</v>
      </c>
      <c r="X152" s="177">
        <f>SUMIFS('Debt Profile'!$V82:$FI82,'Debt Profile'!$V$4:$FI$4,X$4)</f>
        <v>0</v>
      </c>
      <c r="Y152" s="177">
        <f>SUMIFS('Debt Profile'!$V82:$FI82,'Debt Profile'!$V$4:$FI$4,Y$4)</f>
        <v>0</v>
      </c>
      <c r="Z152" s="177">
        <f>SUMIFS('Debt Profile'!$V82:$FI82,'Debt Profile'!$V$4:$FI$4,Z$4)</f>
        <v>0</v>
      </c>
      <c r="AA152" s="16"/>
    </row>
    <row r="153" spans="3:28" outlineLevel="1" x14ac:dyDescent="0.3">
      <c r="D153" s="1" t="s">
        <v>262</v>
      </c>
      <c r="E153" s="13" t="s">
        <v>93</v>
      </c>
      <c r="F153" s="15" t="s">
        <v>61</v>
      </c>
      <c r="M153" s="191">
        <f>SUM($O153:$Z153)</f>
        <v>0</v>
      </c>
      <c r="O153" s="177">
        <f>SUMIFS('Debt Profile'!$V83:$FI83,'Debt Profile'!$V$4:$FI$4,O$4)</f>
        <v>0</v>
      </c>
      <c r="P153" s="177">
        <f>SUMIFS('Debt Profile'!$V83:$FI83,'Debt Profile'!$V$4:$FI$4,P$4)</f>
        <v>0</v>
      </c>
      <c r="Q153" s="177">
        <f>SUMIFS('Debt Profile'!$V83:$FI83,'Debt Profile'!$V$4:$FI$4,Q$4)</f>
        <v>0</v>
      </c>
      <c r="R153" s="177">
        <f>SUMIFS('Debt Profile'!$V83:$FI83,'Debt Profile'!$V$4:$FI$4,R$4)</f>
        <v>0</v>
      </c>
      <c r="S153" s="177">
        <f>SUMIFS('Debt Profile'!$V83:$FI83,'Debt Profile'!$V$4:$FI$4,S$4)</f>
        <v>0</v>
      </c>
      <c r="T153" s="177">
        <f>SUMIFS('Debt Profile'!$V83:$FI83,'Debt Profile'!$V$4:$FI$4,T$4)</f>
        <v>0</v>
      </c>
      <c r="U153" s="177">
        <f>SUMIFS('Debt Profile'!$V83:$FI83,'Debt Profile'!$V$4:$FI$4,U$4)</f>
        <v>0</v>
      </c>
      <c r="V153" s="177">
        <f>SUMIFS('Debt Profile'!$V83:$FI83,'Debt Profile'!$V$4:$FI$4,V$4)</f>
        <v>0</v>
      </c>
      <c r="W153" s="177">
        <f>SUMIFS('Debt Profile'!$V83:$FI83,'Debt Profile'!$V$4:$FI$4,W$4)</f>
        <v>0</v>
      </c>
      <c r="X153" s="177">
        <f>SUMIFS('Debt Profile'!$V83:$FI83,'Debt Profile'!$V$4:$FI$4,X$4)</f>
        <v>0</v>
      </c>
      <c r="Y153" s="177">
        <f>SUMIFS('Debt Profile'!$V83:$FI83,'Debt Profile'!$V$4:$FI$4,Y$4)</f>
        <v>0</v>
      </c>
      <c r="Z153" s="177">
        <f>SUMIFS('Debt Profile'!$V83:$FI83,'Debt Profile'!$V$4:$FI$4,Z$4)</f>
        <v>0</v>
      </c>
      <c r="AA153" s="16"/>
    </row>
    <row r="154" spans="3:28" outlineLevel="1" x14ac:dyDescent="0.3">
      <c r="D154" s="1" t="s">
        <v>263</v>
      </c>
      <c r="E154" s="13" t="s">
        <v>93</v>
      </c>
      <c r="F154" s="214">
        <f>'Instructions and Inputs'!$H$190</f>
        <v>0</v>
      </c>
      <c r="M154" s="191">
        <f>SUM(O154:Z154)</f>
        <v>0</v>
      </c>
      <c r="O154" s="177">
        <f>SUMIFS('Debt Profile'!$V84:$FI84,'Debt Profile'!$V$4:$FI$4,O$4)</f>
        <v>0</v>
      </c>
      <c r="P154" s="177">
        <f>SUMIFS('Debt Profile'!$V84:$FI84,'Debt Profile'!$V$4:$FI$4,P$4)</f>
        <v>0</v>
      </c>
      <c r="Q154" s="177">
        <f>SUMIFS('Debt Profile'!$V84:$FI84,'Debt Profile'!$V$4:$FI$4,Q$4)</f>
        <v>0</v>
      </c>
      <c r="R154" s="177">
        <f>SUMIFS('Debt Profile'!$V84:$FI84,'Debt Profile'!$V$4:$FI$4,R$4)</f>
        <v>0</v>
      </c>
      <c r="S154" s="177">
        <f>SUMIFS('Debt Profile'!$V84:$FI84,'Debt Profile'!$V$4:$FI$4,S$4)</f>
        <v>0</v>
      </c>
      <c r="T154" s="177">
        <f>SUMIFS('Debt Profile'!$V84:$FI84,'Debt Profile'!$V$4:$FI$4,T$4)</f>
        <v>0</v>
      </c>
      <c r="U154" s="177">
        <f>SUMIFS('Debt Profile'!$V84:$FI84,'Debt Profile'!$V$4:$FI$4,U$4)</f>
        <v>0</v>
      </c>
      <c r="V154" s="177">
        <f>SUMIFS('Debt Profile'!$V84:$FI84,'Debt Profile'!$V$4:$FI$4,V$4)</f>
        <v>0</v>
      </c>
      <c r="W154" s="177">
        <f>SUMIFS('Debt Profile'!$V84:$FI84,'Debt Profile'!$V$4:$FI$4,W$4)</f>
        <v>0</v>
      </c>
      <c r="X154" s="177">
        <f>SUMIFS('Debt Profile'!$V84:$FI84,'Debt Profile'!$V$4:$FI$4,X$4)</f>
        <v>0</v>
      </c>
      <c r="Y154" s="177">
        <f>SUMIFS('Debt Profile'!$V84:$FI84,'Debt Profile'!$V$4:$FI$4,Y$4)</f>
        <v>0</v>
      </c>
      <c r="Z154" s="177">
        <f>SUMIFS('Debt Profile'!$V84:$FI84,'Debt Profile'!$V$4:$FI$4,Z$4)</f>
        <v>0</v>
      </c>
      <c r="AA154" s="16"/>
    </row>
    <row r="155" spans="3:28" outlineLevel="1" x14ac:dyDescent="0.3">
      <c r="D155" s="1" t="s">
        <v>124</v>
      </c>
      <c r="E155" s="13" t="s">
        <v>93</v>
      </c>
      <c r="F155" s="18"/>
      <c r="G155" s="18"/>
      <c r="H155" s="18"/>
      <c r="M155"/>
      <c r="O155" s="189">
        <f>_xlfn.XLOOKUP(O$3,'Debt Profile'!$V$3:$FI$3,'Debt Profile'!$V85:$FI85,0)</f>
        <v>0</v>
      </c>
      <c r="P155" s="189">
        <f>_xlfn.XLOOKUP(P$3,'Debt Profile'!$V$3:$FI$3,'Debt Profile'!$V85:$FI85,0)</f>
        <v>0</v>
      </c>
      <c r="Q155" s="189">
        <f>_xlfn.XLOOKUP(Q$3,'Debt Profile'!$V$3:$FI$3,'Debt Profile'!$V85:$FI85,0)</f>
        <v>0</v>
      </c>
      <c r="R155" s="189">
        <f>_xlfn.XLOOKUP(R$3,'Debt Profile'!$V$3:$FI$3,'Debt Profile'!$V85:$FI85,0)</f>
        <v>0</v>
      </c>
      <c r="S155" s="189">
        <f>_xlfn.XLOOKUP(S$3,'Debt Profile'!$V$3:$FI$3,'Debt Profile'!$V85:$FI85,0)</f>
        <v>0</v>
      </c>
      <c r="T155" s="189">
        <f>_xlfn.XLOOKUP(T$3,'Debt Profile'!$V$3:$FI$3,'Debt Profile'!$V85:$FI85,0)</f>
        <v>0</v>
      </c>
      <c r="U155" s="189">
        <f>_xlfn.XLOOKUP(U$3,'Debt Profile'!$V$3:$FI$3,'Debt Profile'!$V85:$FI85,0)</f>
        <v>0</v>
      </c>
      <c r="V155" s="189">
        <f>_xlfn.XLOOKUP(V$3,'Debt Profile'!$V$3:$FI$3,'Debt Profile'!$V85:$FI85,0)</f>
        <v>0</v>
      </c>
      <c r="W155" s="189">
        <f>_xlfn.XLOOKUP(W$3,'Debt Profile'!$V$3:$FI$3,'Debt Profile'!$V85:$FI85,0)</f>
        <v>0</v>
      </c>
      <c r="X155" s="189">
        <f>_xlfn.XLOOKUP(X$3,'Debt Profile'!$V$3:$FI$3,'Debt Profile'!$V85:$FI85,0)</f>
        <v>0</v>
      </c>
      <c r="Y155" s="189">
        <f>_xlfn.XLOOKUP(Y$3,'Debt Profile'!$V$3:$FI$3,'Debt Profile'!$V85:$FI85,0)</f>
        <v>0</v>
      </c>
      <c r="Z155" s="189">
        <f>_xlfn.XLOOKUP(Z$3,'Debt Profile'!$V$3:$FI$3,'Debt Profile'!$V85:$FI85,0)</f>
        <v>0</v>
      </c>
      <c r="AA155" s="16"/>
    </row>
    <row r="156" spans="3:28" outlineLevel="1" x14ac:dyDescent="0.3">
      <c r="F156" s="18"/>
      <c r="G156" s="18"/>
      <c r="H156" s="18"/>
      <c r="AA156" s="16"/>
    </row>
    <row r="157" spans="3:28" outlineLevel="1" x14ac:dyDescent="0.3">
      <c r="C157" s="72" t="s">
        <v>132</v>
      </c>
      <c r="D157" s="71"/>
      <c r="E157" s="70"/>
      <c r="F157" s="70"/>
      <c r="G157" s="70"/>
      <c r="H157" s="70"/>
      <c r="I157" s="70"/>
      <c r="J157" s="70"/>
      <c r="K157" s="70"/>
      <c r="L157" s="70"/>
      <c r="M157" s="70"/>
      <c r="N157" s="70"/>
      <c r="O157" s="70"/>
      <c r="P157" s="70"/>
      <c r="Q157" s="70"/>
      <c r="R157" s="70"/>
      <c r="S157" s="70"/>
      <c r="T157" s="70"/>
      <c r="U157" s="70"/>
      <c r="V157" s="70"/>
      <c r="W157" s="70"/>
      <c r="X157" s="70"/>
      <c r="Y157" s="70"/>
      <c r="Z157" s="70"/>
      <c r="AA157" s="16"/>
      <c r="AB157" s="1"/>
    </row>
    <row r="158" spans="3:28" outlineLevel="1" x14ac:dyDescent="0.3">
      <c r="D158" s="2"/>
      <c r="F158" s="19"/>
      <c r="AA158" s="16"/>
    </row>
    <row r="159" spans="3:28" outlineLevel="1" x14ac:dyDescent="0.3">
      <c r="F159" s="19" t="s">
        <v>133</v>
      </c>
      <c r="G159"/>
      <c r="AA159" s="16"/>
    </row>
    <row r="160" spans="3:28" outlineLevel="1" x14ac:dyDescent="0.3">
      <c r="D160" s="2" t="s">
        <v>134</v>
      </c>
      <c r="F160" s="13" t="s">
        <v>58</v>
      </c>
      <c r="G160"/>
      <c r="AA160" s="16"/>
    </row>
    <row r="161" spans="1:257" outlineLevel="1" x14ac:dyDescent="0.3">
      <c r="D161" s="1" t="s">
        <v>57</v>
      </c>
      <c r="E161" s="13" t="s">
        <v>93</v>
      </c>
      <c r="F161" s="183">
        <f>'Instructions and Inputs'!$H$183</f>
        <v>0</v>
      </c>
      <c r="G161"/>
      <c r="M161" s="191">
        <f>SUM($O161:$Z161)</f>
        <v>0</v>
      </c>
      <c r="O161" s="177">
        <f t="shared" ref="O161:Z161" si="45">O144</f>
        <v>0</v>
      </c>
      <c r="P161" s="177">
        <f t="shared" si="45"/>
        <v>0</v>
      </c>
      <c r="Q161" s="177">
        <f t="shared" si="45"/>
        <v>0</v>
      </c>
      <c r="R161" s="177">
        <f t="shared" si="45"/>
        <v>0</v>
      </c>
      <c r="S161" s="177">
        <f t="shared" si="45"/>
        <v>0</v>
      </c>
      <c r="T161" s="177">
        <f t="shared" si="45"/>
        <v>0</v>
      </c>
      <c r="U161" s="177">
        <f t="shared" si="45"/>
        <v>0</v>
      </c>
      <c r="V161" s="177">
        <f t="shared" si="45"/>
        <v>0</v>
      </c>
      <c r="W161" s="177">
        <f t="shared" si="45"/>
        <v>0</v>
      </c>
      <c r="X161" s="177">
        <f t="shared" si="45"/>
        <v>0</v>
      </c>
      <c r="Y161" s="177">
        <f t="shared" si="45"/>
        <v>0</v>
      </c>
      <c r="Z161" s="177">
        <f t="shared" si="45"/>
        <v>0</v>
      </c>
      <c r="AA161" s="16"/>
    </row>
    <row r="162" spans="1:257" ht="15.75" outlineLevel="1" thickBot="1" x14ac:dyDescent="0.35">
      <c r="D162" s="1" t="s">
        <v>118</v>
      </c>
      <c r="E162" s="13" t="s">
        <v>93</v>
      </c>
      <c r="F162" s="183">
        <f>'Instructions and Inputs'!$H$189</f>
        <v>0</v>
      </c>
      <c r="G162"/>
      <c r="M162" s="191">
        <f>SUM($O162:$Z162)</f>
        <v>0</v>
      </c>
      <c r="O162" s="177">
        <f t="shared" ref="O162:Z162" si="46">O152</f>
        <v>0</v>
      </c>
      <c r="P162" s="177">
        <f t="shared" si="46"/>
        <v>0</v>
      </c>
      <c r="Q162" s="177">
        <f t="shared" si="46"/>
        <v>0</v>
      </c>
      <c r="R162" s="177">
        <f t="shared" si="46"/>
        <v>0</v>
      </c>
      <c r="S162" s="177">
        <f t="shared" si="46"/>
        <v>0</v>
      </c>
      <c r="T162" s="177">
        <f t="shared" si="46"/>
        <v>0</v>
      </c>
      <c r="U162" s="177">
        <f t="shared" si="46"/>
        <v>0</v>
      </c>
      <c r="V162" s="177">
        <f t="shared" si="46"/>
        <v>0</v>
      </c>
      <c r="W162" s="177">
        <f t="shared" si="46"/>
        <v>0</v>
      </c>
      <c r="X162" s="177">
        <f t="shared" si="46"/>
        <v>0</v>
      </c>
      <c r="Y162" s="177">
        <f t="shared" si="46"/>
        <v>0</v>
      </c>
      <c r="Z162" s="177">
        <f t="shared" si="46"/>
        <v>0</v>
      </c>
      <c r="AA162" s="16"/>
    </row>
    <row r="163" spans="1:257" outlineLevel="1" x14ac:dyDescent="0.3">
      <c r="D163" s="2" t="s">
        <v>98</v>
      </c>
      <c r="M163" s="191">
        <f>SUM($O163:$Z163)</f>
        <v>0</v>
      </c>
      <c r="O163" s="182">
        <f t="shared" ref="O163:Z163" si="47">SUM(O161:O162)</f>
        <v>0</v>
      </c>
      <c r="P163" s="182">
        <f t="shared" si="47"/>
        <v>0</v>
      </c>
      <c r="Q163" s="182">
        <f t="shared" si="47"/>
        <v>0</v>
      </c>
      <c r="R163" s="182">
        <f t="shared" si="47"/>
        <v>0</v>
      </c>
      <c r="S163" s="182">
        <f t="shared" si="47"/>
        <v>0</v>
      </c>
      <c r="T163" s="182">
        <f t="shared" si="47"/>
        <v>0</v>
      </c>
      <c r="U163" s="182">
        <f t="shared" si="47"/>
        <v>0</v>
      </c>
      <c r="V163" s="182">
        <f t="shared" si="47"/>
        <v>0</v>
      </c>
      <c r="W163" s="182">
        <f t="shared" si="47"/>
        <v>0</v>
      </c>
      <c r="X163" s="182">
        <f t="shared" si="47"/>
        <v>0</v>
      </c>
      <c r="Y163" s="182">
        <f t="shared" si="47"/>
        <v>0</v>
      </c>
      <c r="Z163" s="182">
        <f t="shared" si="47"/>
        <v>0</v>
      </c>
      <c r="AA163" s="16"/>
    </row>
    <row r="164" spans="1:257" outlineLevel="1" x14ac:dyDescent="0.3">
      <c r="AA164" s="16"/>
    </row>
    <row r="165" spans="1:257" outlineLevel="1" x14ac:dyDescent="0.3">
      <c r="D165" s="2" t="s">
        <v>135</v>
      </c>
      <c r="AA165" s="16"/>
    </row>
    <row r="166" spans="1:257" outlineLevel="1" x14ac:dyDescent="0.3">
      <c r="D166" s="1" t="s">
        <v>57</v>
      </c>
      <c r="E166" s="13" t="s">
        <v>93</v>
      </c>
      <c r="J166" s="80"/>
      <c r="M166" s="191">
        <f>SUM($O166:$Z166)</f>
        <v>0</v>
      </c>
      <c r="O166" s="177">
        <f t="shared" ref="O166:Z166" si="48">O145</f>
        <v>0</v>
      </c>
      <c r="P166" s="177">
        <f t="shared" si="48"/>
        <v>0</v>
      </c>
      <c r="Q166" s="177">
        <f t="shared" si="48"/>
        <v>0</v>
      </c>
      <c r="R166" s="177">
        <f t="shared" si="48"/>
        <v>0</v>
      </c>
      <c r="S166" s="177">
        <f t="shared" si="48"/>
        <v>0</v>
      </c>
      <c r="T166" s="177">
        <f t="shared" si="48"/>
        <v>0</v>
      </c>
      <c r="U166" s="177">
        <f t="shared" si="48"/>
        <v>0</v>
      </c>
      <c r="V166" s="177">
        <f t="shared" si="48"/>
        <v>0</v>
      </c>
      <c r="W166" s="177">
        <f t="shared" si="48"/>
        <v>0</v>
      </c>
      <c r="X166" s="177">
        <f t="shared" si="48"/>
        <v>0</v>
      </c>
      <c r="Y166" s="177">
        <f t="shared" si="48"/>
        <v>0</v>
      </c>
      <c r="Z166" s="177">
        <f t="shared" si="48"/>
        <v>0</v>
      </c>
      <c r="AA166" s="16"/>
    </row>
    <row r="167" spans="1:257" ht="15.75" outlineLevel="1" thickBot="1" x14ac:dyDescent="0.35">
      <c r="D167" s="1" t="s">
        <v>118</v>
      </c>
      <c r="E167" s="13" t="s">
        <v>93</v>
      </c>
      <c r="J167" s="24"/>
      <c r="M167" s="191">
        <f>SUM($O167:$Z167)</f>
        <v>0</v>
      </c>
      <c r="O167" s="177">
        <f t="shared" ref="O167:Z167" si="49">O153</f>
        <v>0</v>
      </c>
      <c r="P167" s="177">
        <f t="shared" si="49"/>
        <v>0</v>
      </c>
      <c r="Q167" s="177">
        <f t="shared" si="49"/>
        <v>0</v>
      </c>
      <c r="R167" s="177">
        <f t="shared" si="49"/>
        <v>0</v>
      </c>
      <c r="S167" s="177">
        <f t="shared" si="49"/>
        <v>0</v>
      </c>
      <c r="T167" s="177">
        <f t="shared" si="49"/>
        <v>0</v>
      </c>
      <c r="U167" s="177">
        <f t="shared" si="49"/>
        <v>0</v>
      </c>
      <c r="V167" s="177">
        <f t="shared" si="49"/>
        <v>0</v>
      </c>
      <c r="W167" s="177">
        <f t="shared" si="49"/>
        <v>0</v>
      </c>
      <c r="X167" s="177">
        <f t="shared" si="49"/>
        <v>0</v>
      </c>
      <c r="Y167" s="177">
        <f t="shared" si="49"/>
        <v>0</v>
      </c>
      <c r="Z167" s="177">
        <f t="shared" si="49"/>
        <v>0</v>
      </c>
      <c r="AA167" s="16"/>
    </row>
    <row r="168" spans="1:257" outlineLevel="1" x14ac:dyDescent="0.3">
      <c r="D168" s="2" t="s">
        <v>98</v>
      </c>
      <c r="M168" s="191">
        <f>SUM($O168:$Z168)</f>
        <v>0</v>
      </c>
      <c r="O168" s="182">
        <f t="shared" ref="O168:Z168" si="50">SUM(O166:O167)</f>
        <v>0</v>
      </c>
      <c r="P168" s="182">
        <f t="shared" si="50"/>
        <v>0</v>
      </c>
      <c r="Q168" s="182">
        <f t="shared" si="50"/>
        <v>0</v>
      </c>
      <c r="R168" s="182">
        <f t="shared" si="50"/>
        <v>0</v>
      </c>
      <c r="S168" s="182">
        <f t="shared" si="50"/>
        <v>0</v>
      </c>
      <c r="T168" s="182">
        <f t="shared" si="50"/>
        <v>0</v>
      </c>
      <c r="U168" s="182">
        <f t="shared" si="50"/>
        <v>0</v>
      </c>
      <c r="V168" s="182">
        <f t="shared" si="50"/>
        <v>0</v>
      </c>
      <c r="W168" s="182">
        <f t="shared" si="50"/>
        <v>0</v>
      </c>
      <c r="X168" s="182">
        <f t="shared" si="50"/>
        <v>0</v>
      </c>
      <c r="Y168" s="182">
        <f t="shared" si="50"/>
        <v>0</v>
      </c>
      <c r="Z168" s="182">
        <f t="shared" si="50"/>
        <v>0</v>
      </c>
      <c r="AA168" s="16"/>
    </row>
    <row r="169" spans="1:257" outlineLevel="1" x14ac:dyDescent="0.3">
      <c r="AA169" s="16"/>
    </row>
    <row r="170" spans="1:257" outlineLevel="1" x14ac:dyDescent="0.3">
      <c r="D170" s="2" t="s">
        <v>136</v>
      </c>
      <c r="AA170" s="16"/>
    </row>
    <row r="171" spans="1:257" outlineLevel="1" x14ac:dyDescent="0.3">
      <c r="D171" s="1" t="s">
        <v>57</v>
      </c>
      <c r="E171" s="13" t="s">
        <v>93</v>
      </c>
      <c r="M171" s="191">
        <f>SUM($O171:$Z171)</f>
        <v>0</v>
      </c>
      <c r="O171" s="177">
        <f t="shared" ref="O171:Z171" si="51">O144</f>
        <v>0</v>
      </c>
      <c r="P171" s="177">
        <f t="shared" si="51"/>
        <v>0</v>
      </c>
      <c r="Q171" s="177">
        <f t="shared" si="51"/>
        <v>0</v>
      </c>
      <c r="R171" s="177">
        <f t="shared" si="51"/>
        <v>0</v>
      </c>
      <c r="S171" s="177">
        <f t="shared" si="51"/>
        <v>0</v>
      </c>
      <c r="T171" s="177">
        <f t="shared" si="51"/>
        <v>0</v>
      </c>
      <c r="U171" s="177">
        <f t="shared" si="51"/>
        <v>0</v>
      </c>
      <c r="V171" s="177">
        <f t="shared" si="51"/>
        <v>0</v>
      </c>
      <c r="W171" s="177">
        <f t="shared" si="51"/>
        <v>0</v>
      </c>
      <c r="X171" s="177">
        <f t="shared" si="51"/>
        <v>0</v>
      </c>
      <c r="Y171" s="177">
        <f t="shared" si="51"/>
        <v>0</v>
      </c>
      <c r="Z171" s="177">
        <f t="shared" si="51"/>
        <v>0</v>
      </c>
      <c r="AA171" s="16"/>
    </row>
    <row r="172" spans="1:257" outlineLevel="1" x14ac:dyDescent="0.3">
      <c r="D172" s="1" t="s">
        <v>137</v>
      </c>
      <c r="E172" s="13" t="s">
        <v>93</v>
      </c>
      <c r="M172" s="191">
        <f>SUM($O172:$Z172)</f>
        <v>0</v>
      </c>
      <c r="O172" s="177">
        <f>O152</f>
        <v>0</v>
      </c>
      <c r="P172" s="177">
        <f t="shared" ref="P172:Z172" si="52">P152</f>
        <v>0</v>
      </c>
      <c r="Q172" s="177">
        <f t="shared" si="52"/>
        <v>0</v>
      </c>
      <c r="R172" s="177">
        <f t="shared" si="52"/>
        <v>0</v>
      </c>
      <c r="S172" s="177">
        <f t="shared" si="52"/>
        <v>0</v>
      </c>
      <c r="T172" s="177">
        <f t="shared" si="52"/>
        <v>0</v>
      </c>
      <c r="U172" s="177">
        <f t="shared" si="52"/>
        <v>0</v>
      </c>
      <c r="V172" s="177">
        <f t="shared" si="52"/>
        <v>0</v>
      </c>
      <c r="W172" s="177">
        <f t="shared" si="52"/>
        <v>0</v>
      </c>
      <c r="X172" s="177">
        <f t="shared" si="52"/>
        <v>0</v>
      </c>
      <c r="Y172" s="177">
        <f t="shared" si="52"/>
        <v>0</v>
      </c>
      <c r="Z172" s="177">
        <f t="shared" si="52"/>
        <v>0</v>
      </c>
      <c r="AA172" s="16"/>
    </row>
    <row r="173" spans="1:257" outlineLevel="1" x14ac:dyDescent="0.3">
      <c r="D173" s="2" t="s">
        <v>138</v>
      </c>
      <c r="E173" s="13" t="s">
        <v>93</v>
      </c>
      <c r="M173" s="191">
        <f>SUM($O173:$Z173)</f>
        <v>0</v>
      </c>
      <c r="O173" s="177">
        <f t="shared" ref="O173:Z173" si="53">SUM(O171:O172)</f>
        <v>0</v>
      </c>
      <c r="P173" s="177">
        <f t="shared" si="53"/>
        <v>0</v>
      </c>
      <c r="Q173" s="177">
        <f t="shared" si="53"/>
        <v>0</v>
      </c>
      <c r="R173" s="177">
        <f t="shared" si="53"/>
        <v>0</v>
      </c>
      <c r="S173" s="177">
        <f t="shared" si="53"/>
        <v>0</v>
      </c>
      <c r="T173" s="177">
        <f t="shared" si="53"/>
        <v>0</v>
      </c>
      <c r="U173" s="177">
        <f t="shared" si="53"/>
        <v>0</v>
      </c>
      <c r="V173" s="177">
        <f t="shared" si="53"/>
        <v>0</v>
      </c>
      <c r="W173" s="177">
        <f t="shared" si="53"/>
        <v>0</v>
      </c>
      <c r="X173" s="177">
        <f t="shared" si="53"/>
        <v>0</v>
      </c>
      <c r="Y173" s="177">
        <f t="shared" si="53"/>
        <v>0</v>
      </c>
      <c r="Z173" s="177">
        <f t="shared" si="53"/>
        <v>0</v>
      </c>
      <c r="AA173" s="16"/>
    </row>
    <row r="174" spans="1:257" x14ac:dyDescent="0.3">
      <c r="AA174" s="16"/>
    </row>
    <row r="175" spans="1:257" s="5" customFormat="1" ht="14.1" customHeight="1" thickBot="1" x14ac:dyDescent="0.35">
      <c r="A175" s="1"/>
      <c r="B175" s="1"/>
      <c r="C175" s="5" t="s">
        <v>139</v>
      </c>
      <c r="AA175" s="16"/>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c r="DU175"/>
      <c r="DV175"/>
      <c r="DW175"/>
      <c r="DX175"/>
      <c r="DY175"/>
      <c r="DZ175"/>
      <c r="EA175"/>
      <c r="EB175"/>
      <c r="EC175"/>
      <c r="ED175"/>
      <c r="EE175"/>
      <c r="EF175"/>
      <c r="EG175"/>
      <c r="EH175"/>
      <c r="EI175"/>
      <c r="EJ175"/>
      <c r="EK175"/>
      <c r="EL175"/>
      <c r="EM175"/>
      <c r="EN175"/>
      <c r="EO175"/>
      <c r="EP175"/>
      <c r="EQ175"/>
      <c r="ER175"/>
      <c r="ES175"/>
      <c r="ET175"/>
      <c r="EU175"/>
      <c r="EV175"/>
      <c r="EW175"/>
      <c r="EX175"/>
      <c r="EY175"/>
      <c r="EZ175"/>
      <c r="FA175"/>
      <c r="FB175"/>
      <c r="FC175"/>
      <c r="FD175"/>
      <c r="FE175"/>
      <c r="FF175"/>
      <c r="FG175"/>
      <c r="FH175"/>
      <c r="FI175"/>
      <c r="FJ175"/>
      <c r="FK175"/>
      <c r="FL175"/>
      <c r="FM175"/>
      <c r="FN175"/>
      <c r="FO175"/>
      <c r="FP175"/>
      <c r="FQ175"/>
      <c r="FR175"/>
      <c r="FS175"/>
      <c r="FT175"/>
      <c r="FU175"/>
      <c r="FV175"/>
      <c r="FW175"/>
      <c r="FX175"/>
      <c r="FY175"/>
      <c r="FZ175"/>
      <c r="GA175"/>
      <c r="GB175"/>
      <c r="GC175"/>
      <c r="GD175"/>
      <c r="GE175"/>
      <c r="GF175"/>
      <c r="GG175"/>
      <c r="GH175"/>
      <c r="GI175"/>
      <c r="GJ175"/>
      <c r="GK175"/>
      <c r="GL175"/>
      <c r="GM175"/>
      <c r="GN175"/>
      <c r="GO175"/>
      <c r="GP175"/>
      <c r="GQ175"/>
      <c r="GR175"/>
      <c r="GS175"/>
      <c r="GT175"/>
      <c r="GU175"/>
      <c r="GV175"/>
      <c r="GW175"/>
      <c r="GX175"/>
      <c r="GY175"/>
      <c r="GZ175"/>
      <c r="HA175"/>
      <c r="HB175"/>
      <c r="HC175"/>
      <c r="HD175"/>
      <c r="HE175"/>
      <c r="HF175"/>
      <c r="HG175"/>
      <c r="HH175"/>
      <c r="HI175"/>
      <c r="HJ175"/>
      <c r="HK175"/>
      <c r="HL175"/>
      <c r="HM175"/>
      <c r="HN175"/>
      <c r="HO175"/>
      <c r="HP175"/>
      <c r="HQ175"/>
      <c r="HR175"/>
      <c r="HS175"/>
      <c r="HT175"/>
      <c r="HU175"/>
      <c r="HV175"/>
      <c r="HW175"/>
      <c r="HX175"/>
      <c r="HY175"/>
      <c r="HZ175"/>
      <c r="IA175"/>
      <c r="IB175"/>
      <c r="IC175"/>
      <c r="ID175"/>
      <c r="IE175"/>
      <c r="IF175"/>
      <c r="IG175"/>
      <c r="IH175"/>
      <c r="II175"/>
      <c r="IJ175"/>
      <c r="IK175"/>
      <c r="IL175"/>
      <c r="IM175"/>
      <c r="IN175"/>
      <c r="IO175"/>
      <c r="IP175"/>
      <c r="IQ175"/>
      <c r="IR175"/>
      <c r="IS175"/>
      <c r="IT175"/>
      <c r="IU175"/>
      <c r="IV175"/>
      <c r="IW175"/>
    </row>
    <row r="176" spans="1:257" outlineLevel="1" x14ac:dyDescent="0.3">
      <c r="AA176" s="16"/>
    </row>
    <row r="177" spans="4:27" outlineLevel="1" x14ac:dyDescent="0.3">
      <c r="D177" s="1" t="s">
        <v>140</v>
      </c>
      <c r="E177" s="13" t="s">
        <v>93</v>
      </c>
      <c r="M177" s="191">
        <f ca="1">SUM($O177:$Z177)</f>
        <v>0</v>
      </c>
      <c r="O177" s="177">
        <f t="shared" ref="O177:Z177" ca="1" si="54">MAX(O78,0)</f>
        <v>0</v>
      </c>
      <c r="P177" s="177">
        <f t="shared" ca="1" si="54"/>
        <v>0</v>
      </c>
      <c r="Q177" s="177">
        <f t="shared" ca="1" si="54"/>
        <v>0</v>
      </c>
      <c r="R177" s="177">
        <f t="shared" ca="1" si="54"/>
        <v>0</v>
      </c>
      <c r="S177" s="177">
        <f t="shared" ca="1" si="54"/>
        <v>0</v>
      </c>
      <c r="T177" s="177">
        <f t="shared" ca="1" si="54"/>
        <v>0</v>
      </c>
      <c r="U177" s="177">
        <f t="shared" ca="1" si="54"/>
        <v>0</v>
      </c>
      <c r="V177" s="177">
        <f t="shared" ca="1" si="54"/>
        <v>0</v>
      </c>
      <c r="W177" s="177">
        <f t="shared" ca="1" si="54"/>
        <v>0</v>
      </c>
      <c r="X177" s="177">
        <f t="shared" ca="1" si="54"/>
        <v>0</v>
      </c>
      <c r="Y177" s="177">
        <f t="shared" ca="1" si="54"/>
        <v>0</v>
      </c>
      <c r="Z177" s="177">
        <f t="shared" ca="1" si="54"/>
        <v>0</v>
      </c>
      <c r="AA177" s="16"/>
    </row>
    <row r="178" spans="4:27" outlineLevel="1" x14ac:dyDescent="0.3">
      <c r="D178" s="1" t="s">
        <v>141</v>
      </c>
      <c r="E178" s="13" t="s">
        <v>93</v>
      </c>
      <c r="M178" s="191">
        <f ca="1">SUM($O178:$Z178)</f>
        <v>0</v>
      </c>
      <c r="O178" s="177">
        <f t="shared" ref="O178:Z178" ca="1" si="55">MAX(O78-O161,0)</f>
        <v>0</v>
      </c>
      <c r="P178" s="177">
        <f t="shared" ca="1" si="55"/>
        <v>0</v>
      </c>
      <c r="Q178" s="177">
        <f t="shared" ca="1" si="55"/>
        <v>0</v>
      </c>
      <c r="R178" s="177">
        <f t="shared" ca="1" si="55"/>
        <v>0</v>
      </c>
      <c r="S178" s="177">
        <f t="shared" ca="1" si="55"/>
        <v>0</v>
      </c>
      <c r="T178" s="177">
        <f t="shared" ca="1" si="55"/>
        <v>0</v>
      </c>
      <c r="U178" s="177">
        <f t="shared" ca="1" si="55"/>
        <v>0</v>
      </c>
      <c r="V178" s="177">
        <f t="shared" ca="1" si="55"/>
        <v>0</v>
      </c>
      <c r="W178" s="177">
        <f t="shared" ca="1" si="55"/>
        <v>0</v>
      </c>
      <c r="X178" s="177">
        <f t="shared" ca="1" si="55"/>
        <v>0</v>
      </c>
      <c r="Y178" s="177">
        <f t="shared" ca="1" si="55"/>
        <v>0</v>
      </c>
      <c r="Z178" s="177">
        <f t="shared" ca="1" si="55"/>
        <v>0</v>
      </c>
      <c r="AA178" s="16"/>
    </row>
    <row r="179" spans="4:27" outlineLevel="1" x14ac:dyDescent="0.3">
      <c r="AA179" s="16"/>
    </row>
    <row r="180" spans="4:27" outlineLevel="1" x14ac:dyDescent="0.3">
      <c r="D180" s="2" t="s">
        <v>142</v>
      </c>
      <c r="F180" s="73" t="s">
        <v>143</v>
      </c>
      <c r="AA180" s="16"/>
    </row>
    <row r="181" spans="4:27" outlineLevel="1" x14ac:dyDescent="0.3">
      <c r="D181" s="1" t="s">
        <v>144</v>
      </c>
      <c r="E181" s="13" t="s">
        <v>93</v>
      </c>
      <c r="M181" s="191">
        <f ca="1">SUM($O181:$Z181)</f>
        <v>0</v>
      </c>
      <c r="O181" s="177">
        <f t="shared" ref="O181:Z181" ca="1" si="56">SUM(O78,O96)*O$16</f>
        <v>0</v>
      </c>
      <c r="P181" s="177">
        <f t="shared" ca="1" si="56"/>
        <v>0</v>
      </c>
      <c r="Q181" s="177">
        <f t="shared" ca="1" si="56"/>
        <v>0</v>
      </c>
      <c r="R181" s="177">
        <f t="shared" ca="1" si="56"/>
        <v>0</v>
      </c>
      <c r="S181" s="177">
        <f t="shared" ca="1" si="56"/>
        <v>0</v>
      </c>
      <c r="T181" s="177">
        <f t="shared" ca="1" si="56"/>
        <v>0</v>
      </c>
      <c r="U181" s="177">
        <f t="shared" ca="1" si="56"/>
        <v>0</v>
      </c>
      <c r="V181" s="177">
        <f t="shared" ca="1" si="56"/>
        <v>0</v>
      </c>
      <c r="W181" s="177">
        <f t="shared" ca="1" si="56"/>
        <v>0</v>
      </c>
      <c r="X181" s="177">
        <f t="shared" ca="1" si="56"/>
        <v>0</v>
      </c>
      <c r="Y181" s="177">
        <f t="shared" ca="1" si="56"/>
        <v>0</v>
      </c>
      <c r="Z181" s="177">
        <f t="shared" ca="1" si="56"/>
        <v>0</v>
      </c>
      <c r="AA181" s="16"/>
    </row>
    <row r="182" spans="4:27" outlineLevel="1" x14ac:dyDescent="0.3">
      <c r="D182" s="1" t="s">
        <v>145</v>
      </c>
      <c r="E182" s="13" t="s">
        <v>93</v>
      </c>
      <c r="M182" s="191">
        <f ca="1">SUM($O182:$Z182)</f>
        <v>0</v>
      </c>
      <c r="O182" s="177">
        <f t="shared" ref="O182:Z182" ca="1" si="57">IF(ABS(SUM(O181,-O127,-O134,-O173))&lt;0.00001,0,SUM(O181,-O127,-O134,-O173))</f>
        <v>0</v>
      </c>
      <c r="P182" s="177">
        <f t="shared" ca="1" si="57"/>
        <v>0</v>
      </c>
      <c r="Q182" s="177">
        <f t="shared" ca="1" si="57"/>
        <v>0</v>
      </c>
      <c r="R182" s="177">
        <f t="shared" ca="1" si="57"/>
        <v>0</v>
      </c>
      <c r="S182" s="177">
        <f t="shared" ca="1" si="57"/>
        <v>0</v>
      </c>
      <c r="T182" s="177">
        <f t="shared" ca="1" si="57"/>
        <v>0</v>
      </c>
      <c r="U182" s="177">
        <f t="shared" ca="1" si="57"/>
        <v>0</v>
      </c>
      <c r="V182" s="177">
        <f t="shared" ca="1" si="57"/>
        <v>0</v>
      </c>
      <c r="W182" s="177">
        <f t="shared" ca="1" si="57"/>
        <v>0</v>
      </c>
      <c r="X182" s="177">
        <f t="shared" ca="1" si="57"/>
        <v>0</v>
      </c>
      <c r="Y182" s="177">
        <f t="shared" ca="1" si="57"/>
        <v>0</v>
      </c>
      <c r="Z182" s="177">
        <f t="shared" ca="1" si="57"/>
        <v>0</v>
      </c>
      <c r="AA182" s="16"/>
    </row>
    <row r="183" spans="4:27" outlineLevel="1" x14ac:dyDescent="0.3">
      <c r="AA183" s="16"/>
    </row>
    <row r="184" spans="4:27" outlineLevel="1" x14ac:dyDescent="0.3">
      <c r="D184" s="2" t="s">
        <v>146</v>
      </c>
      <c r="F184" s="15" t="s">
        <v>147</v>
      </c>
      <c r="X184" s="132"/>
      <c r="AA184" s="16"/>
    </row>
    <row r="185" spans="4:27" outlineLevel="1" x14ac:dyDescent="0.3">
      <c r="D185" s="1" t="s">
        <v>148</v>
      </c>
      <c r="E185" s="13" t="s">
        <v>93</v>
      </c>
      <c r="F185" s="183">
        <f>'Instructions and Inputs'!$H$195</f>
        <v>0</v>
      </c>
      <c r="M185" s="191">
        <f ca="1">SUM($O185:$Z185)</f>
        <v>0</v>
      </c>
      <c r="O185" s="177">
        <f ca="1">IFERROR(IF(AND(O$181=0,O$15=1),(SUMPRODUCT($G$30:$G$49,$H$30:$H$49,$I$30:$I$49)*O$26)*(1-$F$76)/$F$185*(1-'Instructions and Inputs'!$H$196),O181/$F$185*O15*(1-'Instructions and Inputs'!$H$196)),0)</f>
        <v>0</v>
      </c>
      <c r="P185" s="177">
        <f ca="1">IFERROR(IF(AND(P$181=0,P$15=1),(SUMPRODUCT($G$30:$G$49,$H$30:$H$49,$I$30:$I$49)*P$26)*(1-$F$76)/$F$185*(1-'Instructions and Inputs'!$H$196),P181/$F$185*P15*(1-'Instructions and Inputs'!$H$196)),0)</f>
        <v>0</v>
      </c>
      <c r="Q185" s="177">
        <f ca="1">IFERROR(IF(AND(Q$181=0,Q$15=1),(SUMPRODUCT($G$30:$G$49,$H$30:$H$49,$I$30:$I$49)*Q$26)*(1-$F$76)/$F$185*(1-'Instructions and Inputs'!$H$196),Q181/$F$185*Q15*(1-'Instructions and Inputs'!$H$196)),0)</f>
        <v>0</v>
      </c>
      <c r="R185" s="177">
        <f ca="1">IFERROR(IF(AND(R$181=0,R$15=1),(SUMPRODUCT($G$30:$G$49,$H$30:$H$49,$I$30:$I$49)*R$26)*(1-$F$76)/$F$185*(1-'Instructions and Inputs'!$H$196),R181/$F$185*R15*(1-'Instructions and Inputs'!$H$196)),0)</f>
        <v>0</v>
      </c>
      <c r="S185" s="177">
        <f ca="1">IFERROR(IF(AND(S$181=0,S$15=1),(SUMPRODUCT($G$30:$G$49,$H$30:$H$49,$I$30:$I$49)*S$26)*(1-$F$76)/$F$185*(1-'Instructions and Inputs'!$H$196),S181/$F$185*S15*(1-'Instructions and Inputs'!$H$196)),0)</f>
        <v>0</v>
      </c>
      <c r="T185" s="177">
        <f ca="1">IFERROR(IF(AND(T$181=0,T$15=1),(SUMPRODUCT($G$30:$G$49,$H$30:$H$49,$I$30:$I$49)*T$26)*(1-$F$76)/$F$185*(1-'Instructions and Inputs'!$H$196),T181/$F$185*T15*(1-'Instructions and Inputs'!$H$196)),0)</f>
        <v>0</v>
      </c>
      <c r="U185" s="177">
        <f ca="1">IFERROR(IF(AND(U$181=0,U$15=1),(SUMPRODUCT($G$30:$G$49,$H$30:$H$49,$I$30:$I$49)*U$26)*(1-$F$76)/$F$185*(1-'Instructions and Inputs'!$H$196),U181/$F$185*U15*(1-'Instructions and Inputs'!$H$196)),0)</f>
        <v>0</v>
      </c>
      <c r="V185" s="177">
        <f ca="1">IFERROR(IF(AND(V$181=0,V$15=1),(SUMPRODUCT($G$30:$G$49,$H$30:$H$49,$I$30:$I$49)*V$26)*(1-$F$76)/$F$185*(1-'Instructions and Inputs'!$H$196),V181/$F$185*V15*(1-'Instructions and Inputs'!$H$196)),0)</f>
        <v>0</v>
      </c>
      <c r="W185" s="177">
        <f ca="1">IFERROR(IF(AND(W$181=0,W$15=1),(SUMPRODUCT($G$30:$G$49,$H$30:$H$49,$I$30:$I$49)*W$26)*(1-$F$76)/$F$185*(1-'Instructions and Inputs'!$H$196),W181/$F$185*W15*(1-'Instructions and Inputs'!$H$196)),0)</f>
        <v>0</v>
      </c>
      <c r="X185" s="177">
        <f ca="1">IFERROR(IF(AND(X$181=0,X$15=1),(SUMPRODUCT($G$30:$G$49,$H$30:$H$49,$I$30:$I$49)*X$26)*(1-$F$76)/$F$185*(1-'Instructions and Inputs'!$H$196),X181/$F$185*X15*(1-'Instructions and Inputs'!$H$196)),0)</f>
        <v>0</v>
      </c>
      <c r="Y185" s="177">
        <f ca="1">IFERROR(IF(AND(Y$181=0,Y$15=1),(SUMPRODUCT($G$30:$G$49,$H$30:$H$49,$I$30:$I$49)*Y$26)*(1-$F$76)/$F$185*(1-'Instructions and Inputs'!$H$196),Y181/$F$185*Y15*(1-'Instructions and Inputs'!$H$196)),0)</f>
        <v>0</v>
      </c>
      <c r="Z185" s="177">
        <f ca="1">IFERROR(IF(AND(Z$181=0,Z$15=1),(SUMPRODUCT($G$30:$G$49,$H$30:$H$49,$I$30:$I$49)*Z$26)*(1-$F$76)/$F$185*(1-'Instructions and Inputs'!$H$196),Z181/$F$185*Z15*(1-'Instructions and Inputs'!$H$196)),0)</f>
        <v>0</v>
      </c>
      <c r="AA185" s="16"/>
    </row>
    <row r="186" spans="4:27" outlineLevel="1" x14ac:dyDescent="0.3">
      <c r="D186" s="1" t="s">
        <v>149</v>
      </c>
      <c r="E186" s="13" t="s">
        <v>93</v>
      </c>
      <c r="G186" s="73" t="s">
        <v>150</v>
      </c>
      <c r="M186" s="191">
        <f ca="1">SUM($O186:$Z186)</f>
        <v>0</v>
      </c>
      <c r="O186" s="177">
        <f t="shared" ref="O186:Z186" ca="1" si="58">O185+O154+O146</f>
        <v>0</v>
      </c>
      <c r="P186" s="177">
        <f t="shared" ca="1" si="58"/>
        <v>0</v>
      </c>
      <c r="Q186" s="177">
        <f t="shared" ca="1" si="58"/>
        <v>0</v>
      </c>
      <c r="R186" s="177">
        <f t="shared" ca="1" si="58"/>
        <v>0</v>
      </c>
      <c r="S186" s="177">
        <f t="shared" ca="1" si="58"/>
        <v>0</v>
      </c>
      <c r="T186" s="177">
        <f t="shared" ca="1" si="58"/>
        <v>0</v>
      </c>
      <c r="U186" s="177">
        <f t="shared" ca="1" si="58"/>
        <v>0</v>
      </c>
      <c r="V186" s="177">
        <f t="shared" ca="1" si="58"/>
        <v>0</v>
      </c>
      <c r="W186" s="177">
        <f t="shared" ca="1" si="58"/>
        <v>0</v>
      </c>
      <c r="X186" s="177">
        <f t="shared" ca="1" si="58"/>
        <v>0</v>
      </c>
      <c r="Y186" s="177">
        <f t="shared" ca="1" si="58"/>
        <v>0</v>
      </c>
      <c r="Z186" s="177">
        <f t="shared" ca="1" si="58"/>
        <v>0</v>
      </c>
      <c r="AA186" s="16"/>
    </row>
    <row r="187" spans="4:27" outlineLevel="1" x14ac:dyDescent="0.3">
      <c r="AA187" s="16"/>
    </row>
    <row r="188" spans="4:27" outlineLevel="1" x14ac:dyDescent="0.3">
      <c r="D188" s="2" t="s">
        <v>151</v>
      </c>
      <c r="AA188" s="16"/>
    </row>
    <row r="189" spans="4:27" outlineLevel="1" x14ac:dyDescent="0.3">
      <c r="D189" s="1" t="s">
        <v>144</v>
      </c>
      <c r="E189" s="13" t="s">
        <v>93</v>
      </c>
      <c r="M189" s="191">
        <f ca="1">SUM($O189:$Z189)</f>
        <v>0</v>
      </c>
      <c r="O189" s="177">
        <f t="shared" ref="O189:Z189" ca="1" si="59">SUM(O181,O185)</f>
        <v>0</v>
      </c>
      <c r="P189" s="177">
        <f t="shared" ca="1" si="59"/>
        <v>0</v>
      </c>
      <c r="Q189" s="177">
        <f t="shared" ca="1" si="59"/>
        <v>0</v>
      </c>
      <c r="R189" s="177">
        <f t="shared" ca="1" si="59"/>
        <v>0</v>
      </c>
      <c r="S189" s="177">
        <f t="shared" ca="1" si="59"/>
        <v>0</v>
      </c>
      <c r="T189" s="177">
        <f t="shared" ca="1" si="59"/>
        <v>0</v>
      </c>
      <c r="U189" s="177">
        <f ca="1">SUM(U181,U185)</f>
        <v>0</v>
      </c>
      <c r="V189" s="177">
        <f t="shared" ca="1" si="59"/>
        <v>0</v>
      </c>
      <c r="W189" s="177">
        <f t="shared" ca="1" si="59"/>
        <v>0</v>
      </c>
      <c r="X189" s="177">
        <f t="shared" ca="1" si="59"/>
        <v>0</v>
      </c>
      <c r="Y189" s="177">
        <f t="shared" ca="1" si="59"/>
        <v>0</v>
      </c>
      <c r="Z189" s="177">
        <f t="shared" ca="1" si="59"/>
        <v>0</v>
      </c>
      <c r="AA189" s="16"/>
    </row>
    <row r="190" spans="4:27" outlineLevel="1" x14ac:dyDescent="0.3">
      <c r="D190" s="1" t="s">
        <v>145</v>
      </c>
      <c r="E190" s="13" t="s">
        <v>93</v>
      </c>
      <c r="M190" s="191">
        <f ca="1">SUM($O190:$Z190)</f>
        <v>0</v>
      </c>
      <c r="O190" s="177">
        <f t="shared" ref="O190:Z190" ca="1" si="60">SUM(O182,O186)</f>
        <v>0</v>
      </c>
      <c r="P190" s="177">
        <f t="shared" ca="1" si="60"/>
        <v>0</v>
      </c>
      <c r="Q190" s="177">
        <f t="shared" ca="1" si="60"/>
        <v>0</v>
      </c>
      <c r="R190" s="177">
        <f t="shared" ca="1" si="60"/>
        <v>0</v>
      </c>
      <c r="S190" s="177">
        <f t="shared" ca="1" si="60"/>
        <v>0</v>
      </c>
      <c r="T190" s="177">
        <f t="shared" ca="1" si="60"/>
        <v>0</v>
      </c>
      <c r="U190" s="177">
        <f t="shared" ca="1" si="60"/>
        <v>0</v>
      </c>
      <c r="V190" s="177">
        <f t="shared" ca="1" si="60"/>
        <v>0</v>
      </c>
      <c r="W190" s="177">
        <f t="shared" ca="1" si="60"/>
        <v>0</v>
      </c>
      <c r="X190" s="177">
        <f t="shared" ca="1" si="60"/>
        <v>0</v>
      </c>
      <c r="Y190" s="177">
        <f t="shared" ca="1" si="60"/>
        <v>0</v>
      </c>
      <c r="Z190" s="177">
        <f t="shared" ca="1" si="60"/>
        <v>0</v>
      </c>
      <c r="AA190" s="16"/>
    </row>
    <row r="191" spans="4:27" outlineLevel="1" x14ac:dyDescent="0.3">
      <c r="AA191" s="16"/>
    </row>
    <row r="192" spans="4:27" outlineLevel="1" x14ac:dyDescent="0.3">
      <c r="D192" s="2" t="s">
        <v>152</v>
      </c>
      <c r="AA192" s="16"/>
    </row>
    <row r="193" spans="1:27" outlineLevel="1" x14ac:dyDescent="0.3">
      <c r="D193" s="1" t="s">
        <v>153</v>
      </c>
      <c r="E193" s="13" t="s">
        <v>93</v>
      </c>
      <c r="F193" s="193" t="str">
        <f ca="1">IFERROR(XIRR(O189:$Z189,$O$3:$Z$3),"N/A")</f>
        <v>N/A</v>
      </c>
      <c r="AA193" s="16"/>
    </row>
    <row r="194" spans="1:27" outlineLevel="1" x14ac:dyDescent="0.3">
      <c r="D194" s="1" t="s">
        <v>154</v>
      </c>
      <c r="E194" s="13" t="s">
        <v>93</v>
      </c>
      <c r="F194" s="193" t="str">
        <f ca="1">IFERROR(XIRR(O190:$Z190,$O$3:Z3),"N/A")</f>
        <v>N/A</v>
      </c>
      <c r="AA194" s="16"/>
    </row>
    <row r="195" spans="1:27" x14ac:dyDescent="0.3">
      <c r="AA195" s="16"/>
    </row>
    <row r="196" spans="1:27" x14ac:dyDescent="0.3">
      <c r="AA196" s="16"/>
    </row>
    <row r="197" spans="1:27" x14ac:dyDescent="0.3">
      <c r="A197" s="20" t="s">
        <v>66</v>
      </c>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16"/>
    </row>
  </sheetData>
  <sheetProtection algorithmName="SHA-512" hashValue="Pc8qK837gAjvM0warPYuO8E0RTJJbEqQ1EplnSCAf64K9W6oPOtdoTOVjrif001VEYavPI24RerrzYuQxV1CeA==" saltValue="4PeudSVmg0Fh5SJkh877+Q==" spinCount="100000" sheet="1" objects="1" scenarios="1"/>
  <phoneticPr fontId="11" type="noConversion"/>
  <pageMargins left="0.7" right="0.7" top="0.75" bottom="0.75" header="0.3" footer="0.3"/>
  <pageSetup paperSize="9" orientation="portrait" verticalDpi="0" r:id="rId1"/>
  <customProperties>
    <customPr name="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1FCD4-6E0C-48DA-A166-2C86970775D7}">
  <dimension ref="A1:FZ94"/>
  <sheetViews>
    <sheetView showGridLines="0" zoomScaleNormal="100" workbookViewId="0">
      <pane xSplit="7" ySplit="4" topLeftCell="H5" activePane="bottomRight" state="frozen"/>
      <selection pane="topRight" activeCell="H1" sqref="H1"/>
      <selection pane="bottomLeft" activeCell="A5" sqref="A5"/>
      <selection pane="bottomRight"/>
    </sheetView>
  </sheetViews>
  <sheetFormatPr defaultColWidth="0" defaultRowHeight="15" zeroHeight="1" outlineLevelRow="2" x14ac:dyDescent="0.3"/>
  <cols>
    <col min="1" max="1" width="2.7109375" customWidth="1"/>
    <col min="2" max="2" width="2.5703125" customWidth="1"/>
    <col min="3" max="3" width="2.28515625" customWidth="1"/>
    <col min="4" max="4" width="67.42578125" customWidth="1"/>
    <col min="5" max="5" width="2.7109375" customWidth="1"/>
    <col min="6" max="7" width="21.85546875" customWidth="1"/>
    <col min="8" max="18" width="1.5703125" customWidth="1"/>
    <col min="19" max="19" width="12.7109375" customWidth="1"/>
    <col min="20" max="20" width="13.28515625" bestFit="1" customWidth="1"/>
    <col min="21" max="21" width="8.7109375" bestFit="1" customWidth="1"/>
    <col min="22" max="165" width="18.140625" customWidth="1"/>
    <col min="166" max="166" width="2.42578125" customWidth="1"/>
    <col min="167" max="182" width="0" hidden="1" customWidth="1"/>
    <col min="183" max="16384" width="8.85546875" hidden="1"/>
  </cols>
  <sheetData>
    <row r="1" spans="1:166" x14ac:dyDescent="0.3">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16"/>
    </row>
    <row r="2" spans="1:166" x14ac:dyDescent="0.3">
      <c r="A2" s="4"/>
      <c r="B2" s="174" t="str">
        <f>'Instructions and Inputs'!B2</f>
        <v>Build-to-Rent Feasibility Proforma Template</v>
      </c>
      <c r="C2" s="4"/>
      <c r="D2" s="4"/>
      <c r="E2" s="4"/>
      <c r="F2" s="11" t="s">
        <v>4</v>
      </c>
      <c r="G2" s="173" t="str">
        <f>'Instructions and Inputs'!$E$13</f>
        <v>Nominal</v>
      </c>
      <c r="H2" s="10"/>
      <c r="I2" s="10"/>
      <c r="J2" s="10"/>
      <c r="K2" s="10"/>
      <c r="L2" s="10"/>
      <c r="M2" s="10"/>
      <c r="N2" s="10"/>
      <c r="O2" s="10"/>
      <c r="P2" s="10"/>
      <c r="Q2" s="10"/>
      <c r="R2" s="10"/>
      <c r="S2" s="4"/>
      <c r="T2" s="4" t="s">
        <v>67</v>
      </c>
      <c r="U2" s="72"/>
      <c r="V2" s="172">
        <f t="shared" ref="V2:X2" si="0">U3+1</f>
        <v>1</v>
      </c>
      <c r="W2" s="172">
        <f t="shared" si="0"/>
        <v>32</v>
      </c>
      <c r="X2" s="172">
        <f t="shared" si="0"/>
        <v>60</v>
      </c>
      <c r="Y2" s="172">
        <f>X3+1</f>
        <v>60</v>
      </c>
      <c r="Z2" s="172">
        <f t="shared" ref="Z2:CK2" si="1">Y3+1</f>
        <v>60</v>
      </c>
      <c r="AA2" s="172">
        <f t="shared" si="1"/>
        <v>60</v>
      </c>
      <c r="AB2" s="172">
        <f t="shared" si="1"/>
        <v>60</v>
      </c>
      <c r="AC2" s="172">
        <f t="shared" si="1"/>
        <v>60</v>
      </c>
      <c r="AD2" s="172">
        <f t="shared" si="1"/>
        <v>60</v>
      </c>
      <c r="AE2" s="172">
        <f t="shared" si="1"/>
        <v>60</v>
      </c>
      <c r="AF2" s="172">
        <f t="shared" si="1"/>
        <v>60</v>
      </c>
      <c r="AG2" s="172">
        <f t="shared" si="1"/>
        <v>60</v>
      </c>
      <c r="AH2" s="172">
        <f t="shared" si="1"/>
        <v>60</v>
      </c>
      <c r="AI2" s="172">
        <f t="shared" si="1"/>
        <v>60</v>
      </c>
      <c r="AJ2" s="172">
        <f t="shared" si="1"/>
        <v>60</v>
      </c>
      <c r="AK2" s="172">
        <f t="shared" si="1"/>
        <v>60</v>
      </c>
      <c r="AL2" s="172">
        <f t="shared" si="1"/>
        <v>60</v>
      </c>
      <c r="AM2" s="172">
        <f t="shared" si="1"/>
        <v>60</v>
      </c>
      <c r="AN2" s="172">
        <f t="shared" si="1"/>
        <v>60</v>
      </c>
      <c r="AO2" s="172">
        <f t="shared" si="1"/>
        <v>60</v>
      </c>
      <c r="AP2" s="172">
        <f t="shared" si="1"/>
        <v>60</v>
      </c>
      <c r="AQ2" s="172">
        <f t="shared" si="1"/>
        <v>60</v>
      </c>
      <c r="AR2" s="172">
        <f t="shared" si="1"/>
        <v>60</v>
      </c>
      <c r="AS2" s="172">
        <f t="shared" si="1"/>
        <v>60</v>
      </c>
      <c r="AT2" s="172">
        <f t="shared" si="1"/>
        <v>60</v>
      </c>
      <c r="AU2" s="172">
        <f t="shared" si="1"/>
        <v>60</v>
      </c>
      <c r="AV2" s="172">
        <f t="shared" si="1"/>
        <v>60</v>
      </c>
      <c r="AW2" s="172">
        <f t="shared" si="1"/>
        <v>60</v>
      </c>
      <c r="AX2" s="172">
        <f t="shared" si="1"/>
        <v>60</v>
      </c>
      <c r="AY2" s="172">
        <f t="shared" si="1"/>
        <v>60</v>
      </c>
      <c r="AZ2" s="172">
        <f t="shared" si="1"/>
        <v>60</v>
      </c>
      <c r="BA2" s="172">
        <f t="shared" si="1"/>
        <v>60</v>
      </c>
      <c r="BB2" s="172">
        <f t="shared" si="1"/>
        <v>60</v>
      </c>
      <c r="BC2" s="172">
        <f t="shared" si="1"/>
        <v>60</v>
      </c>
      <c r="BD2" s="172">
        <f t="shared" si="1"/>
        <v>60</v>
      </c>
      <c r="BE2" s="172">
        <f t="shared" si="1"/>
        <v>60</v>
      </c>
      <c r="BF2" s="172">
        <f t="shared" si="1"/>
        <v>60</v>
      </c>
      <c r="BG2" s="172">
        <f t="shared" si="1"/>
        <v>60</v>
      </c>
      <c r="BH2" s="172">
        <f t="shared" si="1"/>
        <v>60</v>
      </c>
      <c r="BI2" s="172">
        <f t="shared" si="1"/>
        <v>60</v>
      </c>
      <c r="BJ2" s="172">
        <f t="shared" si="1"/>
        <v>60</v>
      </c>
      <c r="BK2" s="172">
        <f t="shared" si="1"/>
        <v>60</v>
      </c>
      <c r="BL2" s="172">
        <f t="shared" si="1"/>
        <v>60</v>
      </c>
      <c r="BM2" s="172">
        <f t="shared" si="1"/>
        <v>60</v>
      </c>
      <c r="BN2" s="172">
        <f t="shared" si="1"/>
        <v>60</v>
      </c>
      <c r="BO2" s="172">
        <f t="shared" si="1"/>
        <v>60</v>
      </c>
      <c r="BP2" s="172">
        <f t="shared" si="1"/>
        <v>60</v>
      </c>
      <c r="BQ2" s="172">
        <f t="shared" si="1"/>
        <v>60</v>
      </c>
      <c r="BR2" s="172">
        <f t="shared" si="1"/>
        <v>60</v>
      </c>
      <c r="BS2" s="172">
        <f t="shared" si="1"/>
        <v>60</v>
      </c>
      <c r="BT2" s="172">
        <f t="shared" si="1"/>
        <v>60</v>
      </c>
      <c r="BU2" s="172">
        <f t="shared" si="1"/>
        <v>60</v>
      </c>
      <c r="BV2" s="172">
        <f t="shared" si="1"/>
        <v>60</v>
      </c>
      <c r="BW2" s="172">
        <f t="shared" si="1"/>
        <v>60</v>
      </c>
      <c r="BX2" s="172">
        <f t="shared" si="1"/>
        <v>60</v>
      </c>
      <c r="BY2" s="172">
        <f t="shared" si="1"/>
        <v>60</v>
      </c>
      <c r="BZ2" s="172">
        <f t="shared" si="1"/>
        <v>60</v>
      </c>
      <c r="CA2" s="172">
        <f t="shared" si="1"/>
        <v>60</v>
      </c>
      <c r="CB2" s="172">
        <f t="shared" si="1"/>
        <v>60</v>
      </c>
      <c r="CC2" s="172">
        <f t="shared" si="1"/>
        <v>60</v>
      </c>
      <c r="CD2" s="172">
        <f t="shared" si="1"/>
        <v>60</v>
      </c>
      <c r="CE2" s="172">
        <f t="shared" si="1"/>
        <v>60</v>
      </c>
      <c r="CF2" s="172">
        <f t="shared" si="1"/>
        <v>60</v>
      </c>
      <c r="CG2" s="172">
        <f t="shared" si="1"/>
        <v>60</v>
      </c>
      <c r="CH2" s="172">
        <f t="shared" si="1"/>
        <v>60</v>
      </c>
      <c r="CI2" s="172">
        <f t="shared" si="1"/>
        <v>60</v>
      </c>
      <c r="CJ2" s="172">
        <f t="shared" si="1"/>
        <v>60</v>
      </c>
      <c r="CK2" s="172">
        <f t="shared" si="1"/>
        <v>60</v>
      </c>
      <c r="CL2" s="172">
        <f t="shared" ref="CL2:EW2" si="2">CK3+1</f>
        <v>60</v>
      </c>
      <c r="CM2" s="172">
        <f t="shared" si="2"/>
        <v>60</v>
      </c>
      <c r="CN2" s="172">
        <f t="shared" si="2"/>
        <v>60</v>
      </c>
      <c r="CO2" s="172">
        <f t="shared" si="2"/>
        <v>60</v>
      </c>
      <c r="CP2" s="172">
        <f t="shared" si="2"/>
        <v>60</v>
      </c>
      <c r="CQ2" s="172">
        <f t="shared" si="2"/>
        <v>60</v>
      </c>
      <c r="CR2" s="172">
        <f t="shared" si="2"/>
        <v>60</v>
      </c>
      <c r="CS2" s="172">
        <f t="shared" si="2"/>
        <v>60</v>
      </c>
      <c r="CT2" s="172">
        <f t="shared" si="2"/>
        <v>60</v>
      </c>
      <c r="CU2" s="172">
        <f t="shared" si="2"/>
        <v>60</v>
      </c>
      <c r="CV2" s="172">
        <f t="shared" si="2"/>
        <v>60</v>
      </c>
      <c r="CW2" s="172">
        <f t="shared" si="2"/>
        <v>60</v>
      </c>
      <c r="CX2" s="172">
        <f t="shared" si="2"/>
        <v>60</v>
      </c>
      <c r="CY2" s="172">
        <f t="shared" si="2"/>
        <v>60</v>
      </c>
      <c r="CZ2" s="172">
        <f t="shared" si="2"/>
        <v>60</v>
      </c>
      <c r="DA2" s="172">
        <f t="shared" si="2"/>
        <v>60</v>
      </c>
      <c r="DB2" s="172">
        <f t="shared" si="2"/>
        <v>60</v>
      </c>
      <c r="DC2" s="172">
        <f t="shared" si="2"/>
        <v>60</v>
      </c>
      <c r="DD2" s="172">
        <f t="shared" si="2"/>
        <v>60</v>
      </c>
      <c r="DE2" s="172">
        <f t="shared" si="2"/>
        <v>60</v>
      </c>
      <c r="DF2" s="172">
        <f t="shared" si="2"/>
        <v>60</v>
      </c>
      <c r="DG2" s="172">
        <f t="shared" si="2"/>
        <v>60</v>
      </c>
      <c r="DH2" s="172">
        <f t="shared" si="2"/>
        <v>60</v>
      </c>
      <c r="DI2" s="172">
        <f t="shared" si="2"/>
        <v>60</v>
      </c>
      <c r="DJ2" s="172">
        <f t="shared" si="2"/>
        <v>60</v>
      </c>
      <c r="DK2" s="172">
        <f t="shared" si="2"/>
        <v>60</v>
      </c>
      <c r="DL2" s="172">
        <f t="shared" si="2"/>
        <v>60</v>
      </c>
      <c r="DM2" s="172">
        <f t="shared" si="2"/>
        <v>60</v>
      </c>
      <c r="DN2" s="172">
        <f t="shared" si="2"/>
        <v>60</v>
      </c>
      <c r="DO2" s="172">
        <f t="shared" si="2"/>
        <v>60</v>
      </c>
      <c r="DP2" s="172">
        <f t="shared" si="2"/>
        <v>60</v>
      </c>
      <c r="DQ2" s="172">
        <f t="shared" si="2"/>
        <v>60</v>
      </c>
      <c r="DR2" s="172">
        <f t="shared" si="2"/>
        <v>60</v>
      </c>
      <c r="DS2" s="172">
        <f t="shared" si="2"/>
        <v>60</v>
      </c>
      <c r="DT2" s="172">
        <f t="shared" si="2"/>
        <v>60</v>
      </c>
      <c r="DU2" s="172">
        <f t="shared" si="2"/>
        <v>60</v>
      </c>
      <c r="DV2" s="172">
        <f t="shared" si="2"/>
        <v>60</v>
      </c>
      <c r="DW2" s="172">
        <f t="shared" si="2"/>
        <v>60</v>
      </c>
      <c r="DX2" s="172">
        <f t="shared" si="2"/>
        <v>60</v>
      </c>
      <c r="DY2" s="172">
        <f t="shared" si="2"/>
        <v>60</v>
      </c>
      <c r="DZ2" s="172">
        <f t="shared" si="2"/>
        <v>60</v>
      </c>
      <c r="EA2" s="172">
        <f t="shared" si="2"/>
        <v>60</v>
      </c>
      <c r="EB2" s="172">
        <f t="shared" si="2"/>
        <v>60</v>
      </c>
      <c r="EC2" s="172">
        <f t="shared" si="2"/>
        <v>60</v>
      </c>
      <c r="ED2" s="172">
        <f t="shared" si="2"/>
        <v>60</v>
      </c>
      <c r="EE2" s="172">
        <f t="shared" si="2"/>
        <v>60</v>
      </c>
      <c r="EF2" s="172">
        <f t="shared" si="2"/>
        <v>60</v>
      </c>
      <c r="EG2" s="172">
        <f t="shared" si="2"/>
        <v>60</v>
      </c>
      <c r="EH2" s="172">
        <f t="shared" si="2"/>
        <v>60</v>
      </c>
      <c r="EI2" s="172">
        <f t="shared" si="2"/>
        <v>60</v>
      </c>
      <c r="EJ2" s="172">
        <f t="shared" si="2"/>
        <v>60</v>
      </c>
      <c r="EK2" s="172">
        <f t="shared" si="2"/>
        <v>60</v>
      </c>
      <c r="EL2" s="172">
        <f t="shared" si="2"/>
        <v>60</v>
      </c>
      <c r="EM2" s="172">
        <f t="shared" si="2"/>
        <v>60</v>
      </c>
      <c r="EN2" s="172">
        <f t="shared" si="2"/>
        <v>60</v>
      </c>
      <c r="EO2" s="172">
        <f t="shared" si="2"/>
        <v>60</v>
      </c>
      <c r="EP2" s="172">
        <f t="shared" si="2"/>
        <v>60</v>
      </c>
      <c r="EQ2" s="172">
        <f t="shared" si="2"/>
        <v>60</v>
      </c>
      <c r="ER2" s="172">
        <f t="shared" si="2"/>
        <v>60</v>
      </c>
      <c r="ES2" s="172">
        <f t="shared" si="2"/>
        <v>60</v>
      </c>
      <c r="ET2" s="172">
        <f t="shared" si="2"/>
        <v>60</v>
      </c>
      <c r="EU2" s="172">
        <f t="shared" si="2"/>
        <v>60</v>
      </c>
      <c r="EV2" s="172">
        <f t="shared" si="2"/>
        <v>60</v>
      </c>
      <c r="EW2" s="172">
        <f t="shared" si="2"/>
        <v>60</v>
      </c>
      <c r="EX2" s="172">
        <f t="shared" ref="EX2:FI2" si="3">EW3+1</f>
        <v>60</v>
      </c>
      <c r="EY2" s="172">
        <f t="shared" si="3"/>
        <v>60</v>
      </c>
      <c r="EZ2" s="172">
        <f t="shared" si="3"/>
        <v>60</v>
      </c>
      <c r="FA2" s="172">
        <f t="shared" si="3"/>
        <v>60</v>
      </c>
      <c r="FB2" s="172">
        <f t="shared" si="3"/>
        <v>60</v>
      </c>
      <c r="FC2" s="172">
        <f t="shared" si="3"/>
        <v>60</v>
      </c>
      <c r="FD2" s="172">
        <f t="shared" si="3"/>
        <v>60</v>
      </c>
      <c r="FE2" s="172">
        <f t="shared" si="3"/>
        <v>60</v>
      </c>
      <c r="FF2" s="172">
        <f t="shared" si="3"/>
        <v>60</v>
      </c>
      <c r="FG2" s="172">
        <f t="shared" si="3"/>
        <v>60</v>
      </c>
      <c r="FH2" s="172">
        <f t="shared" si="3"/>
        <v>60</v>
      </c>
      <c r="FI2" s="172">
        <f t="shared" si="3"/>
        <v>60</v>
      </c>
      <c r="FJ2" s="16"/>
    </row>
    <row r="3" spans="1:166" x14ac:dyDescent="0.3">
      <c r="A3" s="4"/>
      <c r="B3" s="173" t="str">
        <f ca="1">RIGHT(CELL("filename",A1),LEN(CELL("filename",A1))-FIND("]",CELL("filename",A1)))</f>
        <v>Debt Profile</v>
      </c>
      <c r="C3" s="4"/>
      <c r="D3" s="4"/>
      <c r="E3" s="4"/>
      <c r="F3" s="11" t="s">
        <v>6</v>
      </c>
      <c r="G3" s="173" t="str">
        <f>'Instructions and Inputs'!$E$14</f>
        <v>Monthly</v>
      </c>
      <c r="H3" s="10"/>
      <c r="I3" s="10"/>
      <c r="J3" s="10"/>
      <c r="K3" s="10"/>
      <c r="L3" s="10"/>
      <c r="M3" s="10"/>
      <c r="N3" s="10"/>
      <c r="O3" s="10"/>
      <c r="P3" s="10"/>
      <c r="Q3" s="10"/>
      <c r="R3" s="10"/>
      <c r="S3" s="4"/>
      <c r="T3" s="4" t="s">
        <v>68</v>
      </c>
      <c r="U3" s="175">
        <f>DATE(YEAR('Instructions and Inputs'!$H$26), 1, 1)-1</f>
        <v>0</v>
      </c>
      <c r="V3" s="172">
        <f>EOMONTH(V2,1-1)</f>
        <v>31</v>
      </c>
      <c r="W3" s="172">
        <f t="shared" ref="W3:CH3" si="4">EOMONTH(W2,1-1)</f>
        <v>59</v>
      </c>
      <c r="X3" s="172">
        <f t="shared" si="4"/>
        <v>59</v>
      </c>
      <c r="Y3" s="172">
        <f t="shared" si="4"/>
        <v>59</v>
      </c>
      <c r="Z3" s="172">
        <f t="shared" si="4"/>
        <v>59</v>
      </c>
      <c r="AA3" s="172">
        <f t="shared" si="4"/>
        <v>59</v>
      </c>
      <c r="AB3" s="172">
        <f t="shared" si="4"/>
        <v>59</v>
      </c>
      <c r="AC3" s="172">
        <f t="shared" si="4"/>
        <v>59</v>
      </c>
      <c r="AD3" s="172">
        <f t="shared" si="4"/>
        <v>59</v>
      </c>
      <c r="AE3" s="172">
        <f t="shared" si="4"/>
        <v>59</v>
      </c>
      <c r="AF3" s="172">
        <f t="shared" si="4"/>
        <v>59</v>
      </c>
      <c r="AG3" s="172">
        <f t="shared" si="4"/>
        <v>59</v>
      </c>
      <c r="AH3" s="172">
        <f t="shared" si="4"/>
        <v>59</v>
      </c>
      <c r="AI3" s="172">
        <f t="shared" si="4"/>
        <v>59</v>
      </c>
      <c r="AJ3" s="172">
        <f t="shared" si="4"/>
        <v>59</v>
      </c>
      <c r="AK3" s="172">
        <f t="shared" si="4"/>
        <v>59</v>
      </c>
      <c r="AL3" s="172">
        <f t="shared" si="4"/>
        <v>59</v>
      </c>
      <c r="AM3" s="172">
        <f t="shared" si="4"/>
        <v>59</v>
      </c>
      <c r="AN3" s="172">
        <f t="shared" si="4"/>
        <v>59</v>
      </c>
      <c r="AO3" s="172">
        <f t="shared" si="4"/>
        <v>59</v>
      </c>
      <c r="AP3" s="172">
        <f t="shared" si="4"/>
        <v>59</v>
      </c>
      <c r="AQ3" s="172">
        <f t="shared" si="4"/>
        <v>59</v>
      </c>
      <c r="AR3" s="172">
        <f t="shared" si="4"/>
        <v>59</v>
      </c>
      <c r="AS3" s="172">
        <f t="shared" si="4"/>
        <v>59</v>
      </c>
      <c r="AT3" s="172">
        <f t="shared" si="4"/>
        <v>59</v>
      </c>
      <c r="AU3" s="172">
        <f t="shared" si="4"/>
        <v>59</v>
      </c>
      <c r="AV3" s="172">
        <f t="shared" si="4"/>
        <v>59</v>
      </c>
      <c r="AW3" s="172">
        <f t="shared" si="4"/>
        <v>59</v>
      </c>
      <c r="AX3" s="172">
        <f t="shared" si="4"/>
        <v>59</v>
      </c>
      <c r="AY3" s="172">
        <f t="shared" si="4"/>
        <v>59</v>
      </c>
      <c r="AZ3" s="172">
        <f t="shared" si="4"/>
        <v>59</v>
      </c>
      <c r="BA3" s="172">
        <f t="shared" si="4"/>
        <v>59</v>
      </c>
      <c r="BB3" s="172">
        <f t="shared" si="4"/>
        <v>59</v>
      </c>
      <c r="BC3" s="172">
        <f t="shared" si="4"/>
        <v>59</v>
      </c>
      <c r="BD3" s="172">
        <f t="shared" si="4"/>
        <v>59</v>
      </c>
      <c r="BE3" s="172">
        <f t="shared" si="4"/>
        <v>59</v>
      </c>
      <c r="BF3" s="172">
        <f t="shared" si="4"/>
        <v>59</v>
      </c>
      <c r="BG3" s="172">
        <f t="shared" si="4"/>
        <v>59</v>
      </c>
      <c r="BH3" s="172">
        <f t="shared" si="4"/>
        <v>59</v>
      </c>
      <c r="BI3" s="172">
        <f t="shared" si="4"/>
        <v>59</v>
      </c>
      <c r="BJ3" s="172">
        <f t="shared" si="4"/>
        <v>59</v>
      </c>
      <c r="BK3" s="172">
        <f t="shared" si="4"/>
        <v>59</v>
      </c>
      <c r="BL3" s="172">
        <f t="shared" si="4"/>
        <v>59</v>
      </c>
      <c r="BM3" s="172">
        <f t="shared" si="4"/>
        <v>59</v>
      </c>
      <c r="BN3" s="172">
        <f t="shared" si="4"/>
        <v>59</v>
      </c>
      <c r="BO3" s="172">
        <f t="shared" si="4"/>
        <v>59</v>
      </c>
      <c r="BP3" s="172">
        <f t="shared" si="4"/>
        <v>59</v>
      </c>
      <c r="BQ3" s="172">
        <f t="shared" si="4"/>
        <v>59</v>
      </c>
      <c r="BR3" s="172">
        <f t="shared" si="4"/>
        <v>59</v>
      </c>
      <c r="BS3" s="172">
        <f t="shared" si="4"/>
        <v>59</v>
      </c>
      <c r="BT3" s="172">
        <f t="shared" si="4"/>
        <v>59</v>
      </c>
      <c r="BU3" s="172">
        <f t="shared" si="4"/>
        <v>59</v>
      </c>
      <c r="BV3" s="172">
        <f t="shared" si="4"/>
        <v>59</v>
      </c>
      <c r="BW3" s="172">
        <f t="shared" si="4"/>
        <v>59</v>
      </c>
      <c r="BX3" s="172">
        <f t="shared" si="4"/>
        <v>59</v>
      </c>
      <c r="BY3" s="172">
        <f t="shared" si="4"/>
        <v>59</v>
      </c>
      <c r="BZ3" s="172">
        <f t="shared" si="4"/>
        <v>59</v>
      </c>
      <c r="CA3" s="172">
        <f t="shared" si="4"/>
        <v>59</v>
      </c>
      <c r="CB3" s="172">
        <f t="shared" si="4"/>
        <v>59</v>
      </c>
      <c r="CC3" s="172">
        <f t="shared" si="4"/>
        <v>59</v>
      </c>
      <c r="CD3" s="172">
        <f t="shared" si="4"/>
        <v>59</v>
      </c>
      <c r="CE3" s="172">
        <f t="shared" si="4"/>
        <v>59</v>
      </c>
      <c r="CF3" s="172">
        <f t="shared" si="4"/>
        <v>59</v>
      </c>
      <c r="CG3" s="172">
        <f t="shared" si="4"/>
        <v>59</v>
      </c>
      <c r="CH3" s="172">
        <f t="shared" si="4"/>
        <v>59</v>
      </c>
      <c r="CI3" s="172">
        <f t="shared" ref="CI3:ET3" si="5">EOMONTH(CI2,1-1)</f>
        <v>59</v>
      </c>
      <c r="CJ3" s="172">
        <f t="shared" si="5"/>
        <v>59</v>
      </c>
      <c r="CK3" s="172">
        <f t="shared" si="5"/>
        <v>59</v>
      </c>
      <c r="CL3" s="172">
        <f t="shared" si="5"/>
        <v>59</v>
      </c>
      <c r="CM3" s="172">
        <f t="shared" si="5"/>
        <v>59</v>
      </c>
      <c r="CN3" s="172">
        <f t="shared" si="5"/>
        <v>59</v>
      </c>
      <c r="CO3" s="172">
        <f t="shared" si="5"/>
        <v>59</v>
      </c>
      <c r="CP3" s="172">
        <f t="shared" si="5"/>
        <v>59</v>
      </c>
      <c r="CQ3" s="172">
        <f t="shared" si="5"/>
        <v>59</v>
      </c>
      <c r="CR3" s="172">
        <f t="shared" si="5"/>
        <v>59</v>
      </c>
      <c r="CS3" s="172">
        <f t="shared" si="5"/>
        <v>59</v>
      </c>
      <c r="CT3" s="172">
        <f t="shared" si="5"/>
        <v>59</v>
      </c>
      <c r="CU3" s="172">
        <f t="shared" si="5"/>
        <v>59</v>
      </c>
      <c r="CV3" s="172">
        <f t="shared" si="5"/>
        <v>59</v>
      </c>
      <c r="CW3" s="172">
        <f t="shared" si="5"/>
        <v>59</v>
      </c>
      <c r="CX3" s="172">
        <f t="shared" si="5"/>
        <v>59</v>
      </c>
      <c r="CY3" s="172">
        <f t="shared" si="5"/>
        <v>59</v>
      </c>
      <c r="CZ3" s="172">
        <f t="shared" si="5"/>
        <v>59</v>
      </c>
      <c r="DA3" s="172">
        <f t="shared" si="5"/>
        <v>59</v>
      </c>
      <c r="DB3" s="172">
        <f t="shared" si="5"/>
        <v>59</v>
      </c>
      <c r="DC3" s="172">
        <f t="shared" si="5"/>
        <v>59</v>
      </c>
      <c r="DD3" s="172">
        <f t="shared" si="5"/>
        <v>59</v>
      </c>
      <c r="DE3" s="172">
        <f t="shared" si="5"/>
        <v>59</v>
      </c>
      <c r="DF3" s="172">
        <f t="shared" si="5"/>
        <v>59</v>
      </c>
      <c r="DG3" s="172">
        <f t="shared" si="5"/>
        <v>59</v>
      </c>
      <c r="DH3" s="172">
        <f t="shared" si="5"/>
        <v>59</v>
      </c>
      <c r="DI3" s="172">
        <f t="shared" si="5"/>
        <v>59</v>
      </c>
      <c r="DJ3" s="172">
        <f t="shared" si="5"/>
        <v>59</v>
      </c>
      <c r="DK3" s="172">
        <f t="shared" si="5"/>
        <v>59</v>
      </c>
      <c r="DL3" s="172">
        <f t="shared" si="5"/>
        <v>59</v>
      </c>
      <c r="DM3" s="172">
        <f t="shared" si="5"/>
        <v>59</v>
      </c>
      <c r="DN3" s="172">
        <f t="shared" si="5"/>
        <v>59</v>
      </c>
      <c r="DO3" s="172">
        <f t="shared" si="5"/>
        <v>59</v>
      </c>
      <c r="DP3" s="172">
        <f t="shared" si="5"/>
        <v>59</v>
      </c>
      <c r="DQ3" s="172">
        <f t="shared" si="5"/>
        <v>59</v>
      </c>
      <c r="DR3" s="172">
        <f t="shared" si="5"/>
        <v>59</v>
      </c>
      <c r="DS3" s="172">
        <f t="shared" si="5"/>
        <v>59</v>
      </c>
      <c r="DT3" s="172">
        <f t="shared" si="5"/>
        <v>59</v>
      </c>
      <c r="DU3" s="172">
        <f t="shared" si="5"/>
        <v>59</v>
      </c>
      <c r="DV3" s="172">
        <f t="shared" si="5"/>
        <v>59</v>
      </c>
      <c r="DW3" s="172">
        <f t="shared" si="5"/>
        <v>59</v>
      </c>
      <c r="DX3" s="172">
        <f t="shared" si="5"/>
        <v>59</v>
      </c>
      <c r="DY3" s="172">
        <f t="shared" si="5"/>
        <v>59</v>
      </c>
      <c r="DZ3" s="172">
        <f t="shared" si="5"/>
        <v>59</v>
      </c>
      <c r="EA3" s="172">
        <f t="shared" si="5"/>
        <v>59</v>
      </c>
      <c r="EB3" s="172">
        <f t="shared" si="5"/>
        <v>59</v>
      </c>
      <c r="EC3" s="172">
        <f t="shared" si="5"/>
        <v>59</v>
      </c>
      <c r="ED3" s="172">
        <f t="shared" si="5"/>
        <v>59</v>
      </c>
      <c r="EE3" s="172">
        <f t="shared" si="5"/>
        <v>59</v>
      </c>
      <c r="EF3" s="172">
        <f t="shared" si="5"/>
        <v>59</v>
      </c>
      <c r="EG3" s="172">
        <f t="shared" si="5"/>
        <v>59</v>
      </c>
      <c r="EH3" s="172">
        <f t="shared" si="5"/>
        <v>59</v>
      </c>
      <c r="EI3" s="172">
        <f t="shared" si="5"/>
        <v>59</v>
      </c>
      <c r="EJ3" s="172">
        <f t="shared" si="5"/>
        <v>59</v>
      </c>
      <c r="EK3" s="172">
        <f t="shared" si="5"/>
        <v>59</v>
      </c>
      <c r="EL3" s="172">
        <f t="shared" si="5"/>
        <v>59</v>
      </c>
      <c r="EM3" s="172">
        <f t="shared" si="5"/>
        <v>59</v>
      </c>
      <c r="EN3" s="172">
        <f t="shared" si="5"/>
        <v>59</v>
      </c>
      <c r="EO3" s="172">
        <f t="shared" si="5"/>
        <v>59</v>
      </c>
      <c r="EP3" s="172">
        <f t="shared" si="5"/>
        <v>59</v>
      </c>
      <c r="EQ3" s="172">
        <f t="shared" si="5"/>
        <v>59</v>
      </c>
      <c r="ER3" s="172">
        <f t="shared" si="5"/>
        <v>59</v>
      </c>
      <c r="ES3" s="172">
        <f t="shared" si="5"/>
        <v>59</v>
      </c>
      <c r="ET3" s="172">
        <f t="shared" si="5"/>
        <v>59</v>
      </c>
      <c r="EU3" s="172">
        <f t="shared" ref="EU3:FI3" si="6">EOMONTH(EU2,1-1)</f>
        <v>59</v>
      </c>
      <c r="EV3" s="172">
        <f t="shared" si="6"/>
        <v>59</v>
      </c>
      <c r="EW3" s="172">
        <f t="shared" si="6"/>
        <v>59</v>
      </c>
      <c r="EX3" s="172">
        <f t="shared" si="6"/>
        <v>59</v>
      </c>
      <c r="EY3" s="172">
        <f t="shared" si="6"/>
        <v>59</v>
      </c>
      <c r="EZ3" s="172">
        <f t="shared" si="6"/>
        <v>59</v>
      </c>
      <c r="FA3" s="172">
        <f t="shared" si="6"/>
        <v>59</v>
      </c>
      <c r="FB3" s="172">
        <f t="shared" si="6"/>
        <v>59</v>
      </c>
      <c r="FC3" s="172">
        <f t="shared" si="6"/>
        <v>59</v>
      </c>
      <c r="FD3" s="172">
        <f t="shared" si="6"/>
        <v>59</v>
      </c>
      <c r="FE3" s="172">
        <f t="shared" si="6"/>
        <v>59</v>
      </c>
      <c r="FF3" s="172">
        <f t="shared" si="6"/>
        <v>59</v>
      </c>
      <c r="FG3" s="172">
        <f t="shared" si="6"/>
        <v>59</v>
      </c>
      <c r="FH3" s="172">
        <f t="shared" si="6"/>
        <v>59</v>
      </c>
      <c r="FI3" s="172">
        <f t="shared" si="6"/>
        <v>59</v>
      </c>
      <c r="FJ3" s="16"/>
    </row>
    <row r="4" spans="1:166" x14ac:dyDescent="0.3">
      <c r="A4" s="4"/>
      <c r="B4" s="4"/>
      <c r="C4" s="4"/>
      <c r="D4" s="4"/>
      <c r="E4" s="4"/>
      <c r="F4" s="11" t="s">
        <v>8</v>
      </c>
      <c r="G4" s="173" t="str">
        <f>'Instructions and Inputs'!$E$15</f>
        <v>AUD</v>
      </c>
      <c r="H4" s="10"/>
      <c r="I4" s="10"/>
      <c r="J4" s="10"/>
      <c r="K4" s="10"/>
      <c r="L4" s="10"/>
      <c r="M4" s="10"/>
      <c r="N4" s="10"/>
      <c r="O4" s="10"/>
      <c r="P4" s="10"/>
      <c r="Q4" s="10"/>
      <c r="R4" s="10"/>
      <c r="S4" s="4"/>
      <c r="T4" s="4" t="s">
        <v>69</v>
      </c>
      <c r="U4" s="4"/>
      <c r="V4" s="173">
        <f t="shared" ref="V4:BA4" si="7">YEAR(V3)</f>
        <v>1900</v>
      </c>
      <c r="W4" s="173">
        <f t="shared" si="7"/>
        <v>1900</v>
      </c>
      <c r="X4" s="173">
        <f t="shared" si="7"/>
        <v>1900</v>
      </c>
      <c r="Y4" s="173">
        <f t="shared" si="7"/>
        <v>1900</v>
      </c>
      <c r="Z4" s="173">
        <f t="shared" si="7"/>
        <v>1900</v>
      </c>
      <c r="AA4" s="173">
        <f t="shared" si="7"/>
        <v>1900</v>
      </c>
      <c r="AB4" s="173">
        <f t="shared" si="7"/>
        <v>1900</v>
      </c>
      <c r="AC4" s="173">
        <f t="shared" si="7"/>
        <v>1900</v>
      </c>
      <c r="AD4" s="173">
        <f t="shared" si="7"/>
        <v>1900</v>
      </c>
      <c r="AE4" s="173">
        <f t="shared" si="7"/>
        <v>1900</v>
      </c>
      <c r="AF4" s="173">
        <f t="shared" si="7"/>
        <v>1900</v>
      </c>
      <c r="AG4" s="173">
        <f t="shared" si="7"/>
        <v>1900</v>
      </c>
      <c r="AH4" s="173">
        <f t="shared" si="7"/>
        <v>1900</v>
      </c>
      <c r="AI4" s="173">
        <f t="shared" si="7"/>
        <v>1900</v>
      </c>
      <c r="AJ4" s="173">
        <f t="shared" si="7"/>
        <v>1900</v>
      </c>
      <c r="AK4" s="173">
        <f t="shared" si="7"/>
        <v>1900</v>
      </c>
      <c r="AL4" s="173">
        <f t="shared" si="7"/>
        <v>1900</v>
      </c>
      <c r="AM4" s="173">
        <f t="shared" si="7"/>
        <v>1900</v>
      </c>
      <c r="AN4" s="173">
        <f t="shared" si="7"/>
        <v>1900</v>
      </c>
      <c r="AO4" s="173">
        <f t="shared" si="7"/>
        <v>1900</v>
      </c>
      <c r="AP4" s="173">
        <f t="shared" si="7"/>
        <v>1900</v>
      </c>
      <c r="AQ4" s="173">
        <f t="shared" si="7"/>
        <v>1900</v>
      </c>
      <c r="AR4" s="173">
        <f t="shared" si="7"/>
        <v>1900</v>
      </c>
      <c r="AS4" s="173">
        <f t="shared" si="7"/>
        <v>1900</v>
      </c>
      <c r="AT4" s="173">
        <f t="shared" si="7"/>
        <v>1900</v>
      </c>
      <c r="AU4" s="173">
        <f t="shared" si="7"/>
        <v>1900</v>
      </c>
      <c r="AV4" s="173">
        <f t="shared" si="7"/>
        <v>1900</v>
      </c>
      <c r="AW4" s="173">
        <f t="shared" si="7"/>
        <v>1900</v>
      </c>
      <c r="AX4" s="173">
        <f t="shared" si="7"/>
        <v>1900</v>
      </c>
      <c r="AY4" s="173">
        <f t="shared" si="7"/>
        <v>1900</v>
      </c>
      <c r="AZ4" s="173">
        <f t="shared" si="7"/>
        <v>1900</v>
      </c>
      <c r="BA4" s="173">
        <f t="shared" si="7"/>
        <v>1900</v>
      </c>
      <c r="BB4" s="173">
        <f t="shared" ref="BB4:CG4" si="8">YEAR(BB3)</f>
        <v>1900</v>
      </c>
      <c r="BC4" s="173">
        <f t="shared" si="8"/>
        <v>1900</v>
      </c>
      <c r="BD4" s="173">
        <f t="shared" si="8"/>
        <v>1900</v>
      </c>
      <c r="BE4" s="173">
        <f t="shared" si="8"/>
        <v>1900</v>
      </c>
      <c r="BF4" s="173">
        <f t="shared" si="8"/>
        <v>1900</v>
      </c>
      <c r="BG4" s="173">
        <f t="shared" si="8"/>
        <v>1900</v>
      </c>
      <c r="BH4" s="173">
        <f t="shared" si="8"/>
        <v>1900</v>
      </c>
      <c r="BI4" s="173">
        <f t="shared" si="8"/>
        <v>1900</v>
      </c>
      <c r="BJ4" s="173">
        <f t="shared" si="8"/>
        <v>1900</v>
      </c>
      <c r="BK4" s="173">
        <f t="shared" si="8"/>
        <v>1900</v>
      </c>
      <c r="BL4" s="173">
        <f t="shared" si="8"/>
        <v>1900</v>
      </c>
      <c r="BM4" s="173">
        <f t="shared" si="8"/>
        <v>1900</v>
      </c>
      <c r="BN4" s="173">
        <f t="shared" si="8"/>
        <v>1900</v>
      </c>
      <c r="BO4" s="173">
        <f t="shared" si="8"/>
        <v>1900</v>
      </c>
      <c r="BP4" s="173">
        <f t="shared" si="8"/>
        <v>1900</v>
      </c>
      <c r="BQ4" s="173">
        <f t="shared" si="8"/>
        <v>1900</v>
      </c>
      <c r="BR4" s="173">
        <f t="shared" si="8"/>
        <v>1900</v>
      </c>
      <c r="BS4" s="173">
        <f t="shared" si="8"/>
        <v>1900</v>
      </c>
      <c r="BT4" s="173">
        <f t="shared" si="8"/>
        <v>1900</v>
      </c>
      <c r="BU4" s="173">
        <f t="shared" si="8"/>
        <v>1900</v>
      </c>
      <c r="BV4" s="173">
        <f t="shared" si="8"/>
        <v>1900</v>
      </c>
      <c r="BW4" s="173">
        <f t="shared" si="8"/>
        <v>1900</v>
      </c>
      <c r="BX4" s="173">
        <f t="shared" si="8"/>
        <v>1900</v>
      </c>
      <c r="BY4" s="173">
        <f t="shared" si="8"/>
        <v>1900</v>
      </c>
      <c r="BZ4" s="173">
        <f t="shared" si="8"/>
        <v>1900</v>
      </c>
      <c r="CA4" s="173">
        <f t="shared" si="8"/>
        <v>1900</v>
      </c>
      <c r="CB4" s="173">
        <f t="shared" si="8"/>
        <v>1900</v>
      </c>
      <c r="CC4" s="173">
        <f t="shared" si="8"/>
        <v>1900</v>
      </c>
      <c r="CD4" s="173">
        <f t="shared" si="8"/>
        <v>1900</v>
      </c>
      <c r="CE4" s="173">
        <f t="shared" si="8"/>
        <v>1900</v>
      </c>
      <c r="CF4" s="173">
        <f t="shared" si="8"/>
        <v>1900</v>
      </c>
      <c r="CG4" s="173">
        <f t="shared" si="8"/>
        <v>1900</v>
      </c>
      <c r="CH4" s="173">
        <f t="shared" ref="CH4:DM4" si="9">YEAR(CH3)</f>
        <v>1900</v>
      </c>
      <c r="CI4" s="173">
        <f t="shared" si="9"/>
        <v>1900</v>
      </c>
      <c r="CJ4" s="173">
        <f t="shared" si="9"/>
        <v>1900</v>
      </c>
      <c r="CK4" s="173">
        <f t="shared" si="9"/>
        <v>1900</v>
      </c>
      <c r="CL4" s="173">
        <f t="shared" si="9"/>
        <v>1900</v>
      </c>
      <c r="CM4" s="173">
        <f t="shared" si="9"/>
        <v>1900</v>
      </c>
      <c r="CN4" s="173">
        <f t="shared" si="9"/>
        <v>1900</v>
      </c>
      <c r="CO4" s="173">
        <f t="shared" si="9"/>
        <v>1900</v>
      </c>
      <c r="CP4" s="173">
        <f t="shared" si="9"/>
        <v>1900</v>
      </c>
      <c r="CQ4" s="173">
        <f t="shared" si="9"/>
        <v>1900</v>
      </c>
      <c r="CR4" s="173">
        <f t="shared" si="9"/>
        <v>1900</v>
      </c>
      <c r="CS4" s="173">
        <f t="shared" si="9"/>
        <v>1900</v>
      </c>
      <c r="CT4" s="173">
        <f t="shared" si="9"/>
        <v>1900</v>
      </c>
      <c r="CU4" s="173">
        <f t="shared" si="9"/>
        <v>1900</v>
      </c>
      <c r="CV4" s="173">
        <f t="shared" si="9"/>
        <v>1900</v>
      </c>
      <c r="CW4" s="173">
        <f t="shared" si="9"/>
        <v>1900</v>
      </c>
      <c r="CX4" s="173">
        <f t="shared" si="9"/>
        <v>1900</v>
      </c>
      <c r="CY4" s="173">
        <f t="shared" si="9"/>
        <v>1900</v>
      </c>
      <c r="CZ4" s="173">
        <f t="shared" si="9"/>
        <v>1900</v>
      </c>
      <c r="DA4" s="173">
        <f t="shared" si="9"/>
        <v>1900</v>
      </c>
      <c r="DB4" s="173">
        <f t="shared" si="9"/>
        <v>1900</v>
      </c>
      <c r="DC4" s="173">
        <f t="shared" si="9"/>
        <v>1900</v>
      </c>
      <c r="DD4" s="173">
        <f t="shared" si="9"/>
        <v>1900</v>
      </c>
      <c r="DE4" s="173">
        <f t="shared" si="9"/>
        <v>1900</v>
      </c>
      <c r="DF4" s="173">
        <f t="shared" si="9"/>
        <v>1900</v>
      </c>
      <c r="DG4" s="173">
        <f t="shared" si="9"/>
        <v>1900</v>
      </c>
      <c r="DH4" s="173">
        <f t="shared" si="9"/>
        <v>1900</v>
      </c>
      <c r="DI4" s="173">
        <f t="shared" si="9"/>
        <v>1900</v>
      </c>
      <c r="DJ4" s="173">
        <f t="shared" si="9"/>
        <v>1900</v>
      </c>
      <c r="DK4" s="173">
        <f t="shared" si="9"/>
        <v>1900</v>
      </c>
      <c r="DL4" s="173">
        <f t="shared" si="9"/>
        <v>1900</v>
      </c>
      <c r="DM4" s="173">
        <f t="shared" si="9"/>
        <v>1900</v>
      </c>
      <c r="DN4" s="173">
        <f t="shared" ref="DN4:ES4" si="10">YEAR(DN3)</f>
        <v>1900</v>
      </c>
      <c r="DO4" s="173">
        <f t="shared" si="10"/>
        <v>1900</v>
      </c>
      <c r="DP4" s="173">
        <f t="shared" si="10"/>
        <v>1900</v>
      </c>
      <c r="DQ4" s="173">
        <f t="shared" si="10"/>
        <v>1900</v>
      </c>
      <c r="DR4" s="173">
        <f t="shared" si="10"/>
        <v>1900</v>
      </c>
      <c r="DS4" s="173">
        <f t="shared" si="10"/>
        <v>1900</v>
      </c>
      <c r="DT4" s="173">
        <f t="shared" si="10"/>
        <v>1900</v>
      </c>
      <c r="DU4" s="173">
        <f t="shared" si="10"/>
        <v>1900</v>
      </c>
      <c r="DV4" s="173">
        <f t="shared" si="10"/>
        <v>1900</v>
      </c>
      <c r="DW4" s="173">
        <f t="shared" si="10"/>
        <v>1900</v>
      </c>
      <c r="DX4" s="173">
        <f t="shared" si="10"/>
        <v>1900</v>
      </c>
      <c r="DY4" s="173">
        <f t="shared" si="10"/>
        <v>1900</v>
      </c>
      <c r="DZ4" s="173">
        <f t="shared" si="10"/>
        <v>1900</v>
      </c>
      <c r="EA4" s="173">
        <f t="shared" si="10"/>
        <v>1900</v>
      </c>
      <c r="EB4" s="173">
        <f t="shared" si="10"/>
        <v>1900</v>
      </c>
      <c r="EC4" s="173">
        <f t="shared" si="10"/>
        <v>1900</v>
      </c>
      <c r="ED4" s="173">
        <f t="shared" si="10"/>
        <v>1900</v>
      </c>
      <c r="EE4" s="173">
        <f t="shared" si="10"/>
        <v>1900</v>
      </c>
      <c r="EF4" s="173">
        <f t="shared" si="10"/>
        <v>1900</v>
      </c>
      <c r="EG4" s="173">
        <f t="shared" si="10"/>
        <v>1900</v>
      </c>
      <c r="EH4" s="173">
        <f t="shared" si="10"/>
        <v>1900</v>
      </c>
      <c r="EI4" s="173">
        <f t="shared" si="10"/>
        <v>1900</v>
      </c>
      <c r="EJ4" s="173">
        <f t="shared" si="10"/>
        <v>1900</v>
      </c>
      <c r="EK4" s="173">
        <f t="shared" si="10"/>
        <v>1900</v>
      </c>
      <c r="EL4" s="173">
        <f t="shared" si="10"/>
        <v>1900</v>
      </c>
      <c r="EM4" s="173">
        <f t="shared" si="10"/>
        <v>1900</v>
      </c>
      <c r="EN4" s="173">
        <f t="shared" si="10"/>
        <v>1900</v>
      </c>
      <c r="EO4" s="173">
        <f t="shared" si="10"/>
        <v>1900</v>
      </c>
      <c r="EP4" s="173">
        <f t="shared" si="10"/>
        <v>1900</v>
      </c>
      <c r="EQ4" s="173">
        <f t="shared" si="10"/>
        <v>1900</v>
      </c>
      <c r="ER4" s="173">
        <f t="shared" si="10"/>
        <v>1900</v>
      </c>
      <c r="ES4" s="173">
        <f t="shared" si="10"/>
        <v>1900</v>
      </c>
      <c r="ET4" s="173">
        <f t="shared" ref="ET4:FI4" si="11">YEAR(ET3)</f>
        <v>1900</v>
      </c>
      <c r="EU4" s="173">
        <f t="shared" si="11"/>
        <v>1900</v>
      </c>
      <c r="EV4" s="173">
        <f t="shared" si="11"/>
        <v>1900</v>
      </c>
      <c r="EW4" s="173">
        <f t="shared" si="11"/>
        <v>1900</v>
      </c>
      <c r="EX4" s="173">
        <f t="shared" si="11"/>
        <v>1900</v>
      </c>
      <c r="EY4" s="173">
        <f t="shared" si="11"/>
        <v>1900</v>
      </c>
      <c r="EZ4" s="173">
        <f t="shared" si="11"/>
        <v>1900</v>
      </c>
      <c r="FA4" s="173">
        <f t="shared" si="11"/>
        <v>1900</v>
      </c>
      <c r="FB4" s="173">
        <f t="shared" si="11"/>
        <v>1900</v>
      </c>
      <c r="FC4" s="173">
        <f t="shared" si="11"/>
        <v>1900</v>
      </c>
      <c r="FD4" s="173">
        <f t="shared" si="11"/>
        <v>1900</v>
      </c>
      <c r="FE4" s="173">
        <f t="shared" si="11"/>
        <v>1900</v>
      </c>
      <c r="FF4" s="173">
        <f t="shared" si="11"/>
        <v>1900</v>
      </c>
      <c r="FG4" s="173">
        <f t="shared" si="11"/>
        <v>1900</v>
      </c>
      <c r="FH4" s="173">
        <f t="shared" si="11"/>
        <v>1900</v>
      </c>
      <c r="FI4" s="173">
        <f t="shared" si="11"/>
        <v>1900</v>
      </c>
      <c r="FJ4" s="16"/>
    </row>
    <row r="5" spans="1:166" ht="45.75" x14ac:dyDescent="0.65">
      <c r="A5" s="1"/>
      <c r="B5" s="1"/>
      <c r="C5" s="26"/>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6"/>
    </row>
    <row r="6" spans="1:166" ht="15.75" thickBot="1" x14ac:dyDescent="0.35">
      <c r="A6" s="1"/>
      <c r="B6" s="5" t="s">
        <v>71</v>
      </c>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16"/>
    </row>
    <row r="7" spans="1:166" outlineLevel="1" x14ac:dyDescent="0.3">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6"/>
    </row>
    <row r="8" spans="1:166" outlineLevel="1" x14ac:dyDescent="0.3">
      <c r="A8" s="1"/>
      <c r="B8" s="1"/>
      <c r="C8" s="1"/>
      <c r="D8" s="1"/>
      <c r="E8" s="1"/>
      <c r="F8" s="1"/>
      <c r="G8" s="1"/>
      <c r="H8" s="1"/>
      <c r="I8" s="1"/>
      <c r="J8" s="1"/>
      <c r="K8" s="1"/>
      <c r="L8" s="1"/>
      <c r="M8" s="1"/>
      <c r="N8" s="1"/>
      <c r="O8" s="1"/>
      <c r="P8" s="1"/>
      <c r="Q8" s="1"/>
      <c r="R8" s="1"/>
      <c r="S8" s="1"/>
      <c r="T8" s="82"/>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6"/>
    </row>
    <row r="9" spans="1:166" outlineLevel="1" x14ac:dyDescent="0.3">
      <c r="A9" s="1"/>
      <c r="B9" s="1"/>
      <c r="C9" s="1"/>
      <c r="D9" s="1" t="s">
        <v>225</v>
      </c>
      <c r="E9" s="1"/>
      <c r="F9" s="1"/>
      <c r="G9" s="1"/>
      <c r="H9" s="1"/>
      <c r="I9" s="1"/>
      <c r="J9" s="1"/>
      <c r="K9" s="1"/>
      <c r="L9" s="1"/>
      <c r="M9" s="1"/>
      <c r="N9" s="1"/>
      <c r="O9" s="1"/>
      <c r="P9" s="1"/>
      <c r="Q9" s="1"/>
      <c r="R9" s="1"/>
      <c r="S9" s="13" t="s">
        <v>224</v>
      </c>
      <c r="T9" s="176">
        <f>MAX(V9:FI9)</f>
        <v>144</v>
      </c>
      <c r="U9" s="1"/>
      <c r="V9" s="177">
        <f>ROUND(COUNTA($V$2:V2),0)</f>
        <v>1</v>
      </c>
      <c r="W9" s="177">
        <f>ROUND(COUNTA($V$2:W2),0)</f>
        <v>2</v>
      </c>
      <c r="X9" s="177">
        <f>ROUND(COUNTA($V$2:X2),0)</f>
        <v>3</v>
      </c>
      <c r="Y9" s="177">
        <f>ROUND(COUNTA($V$2:Y2),0)</f>
        <v>4</v>
      </c>
      <c r="Z9" s="177">
        <f>ROUND(COUNTA($V$2:Z2),0)</f>
        <v>5</v>
      </c>
      <c r="AA9" s="177">
        <f>ROUND(COUNTA($V$2:AA2),0)</f>
        <v>6</v>
      </c>
      <c r="AB9" s="177">
        <f>ROUND(COUNTA($V$2:AB2),0)</f>
        <v>7</v>
      </c>
      <c r="AC9" s="177">
        <f>ROUND(COUNTA($V$2:AC2),0)</f>
        <v>8</v>
      </c>
      <c r="AD9" s="177">
        <f>ROUND(COUNTA($V$2:AD2),0)</f>
        <v>9</v>
      </c>
      <c r="AE9" s="177">
        <f>ROUND(COUNTA($V$2:AE2),0)</f>
        <v>10</v>
      </c>
      <c r="AF9" s="177">
        <f>ROUND(COUNTA($V$2:AF2),0)</f>
        <v>11</v>
      </c>
      <c r="AG9" s="177">
        <f>ROUND(COUNTA($V$2:AG2),0)</f>
        <v>12</v>
      </c>
      <c r="AH9" s="177">
        <f>ROUND(COUNTA($V$2:AH2),0)</f>
        <v>13</v>
      </c>
      <c r="AI9" s="177">
        <f>ROUND(COUNTA($V$2:AI2),0)</f>
        <v>14</v>
      </c>
      <c r="AJ9" s="177">
        <f>ROUND(COUNTA($V$2:AJ2),0)</f>
        <v>15</v>
      </c>
      <c r="AK9" s="177">
        <f>ROUND(COUNTA($V$2:AK2),0)</f>
        <v>16</v>
      </c>
      <c r="AL9" s="177">
        <f>ROUND(COUNTA($V$2:AL2),0)</f>
        <v>17</v>
      </c>
      <c r="AM9" s="177">
        <f>ROUND(COUNTA($V$2:AM2),0)</f>
        <v>18</v>
      </c>
      <c r="AN9" s="177">
        <f>ROUND(COUNTA($V$2:AN2),0)</f>
        <v>19</v>
      </c>
      <c r="AO9" s="177">
        <f>ROUND(COUNTA($V$2:AO2),0)</f>
        <v>20</v>
      </c>
      <c r="AP9" s="177">
        <f>ROUND(COUNTA($V$2:AP2),0)</f>
        <v>21</v>
      </c>
      <c r="AQ9" s="177">
        <f>ROUND(COUNTA($V$2:AQ2),0)</f>
        <v>22</v>
      </c>
      <c r="AR9" s="177">
        <f>ROUND(COUNTA($V$2:AR2),0)</f>
        <v>23</v>
      </c>
      <c r="AS9" s="177">
        <f>ROUND(COUNTA($V$2:AS2),0)</f>
        <v>24</v>
      </c>
      <c r="AT9" s="177">
        <f>ROUND(COUNTA($V$2:AT2),0)</f>
        <v>25</v>
      </c>
      <c r="AU9" s="177">
        <f>ROUND(COUNTA($V$2:AU2),0)</f>
        <v>26</v>
      </c>
      <c r="AV9" s="177">
        <f>ROUND(COUNTA($V$2:AV2),0)</f>
        <v>27</v>
      </c>
      <c r="AW9" s="177">
        <f>ROUND(COUNTA($V$2:AW2),0)</f>
        <v>28</v>
      </c>
      <c r="AX9" s="177">
        <f>ROUND(COUNTA($V$2:AX2),0)</f>
        <v>29</v>
      </c>
      <c r="AY9" s="177">
        <f>ROUND(COUNTA($V$2:AY2),0)</f>
        <v>30</v>
      </c>
      <c r="AZ9" s="177">
        <f>ROUND(COUNTA($V$2:AZ2),0)</f>
        <v>31</v>
      </c>
      <c r="BA9" s="177">
        <f>ROUND(COUNTA($V$2:BA2),0)</f>
        <v>32</v>
      </c>
      <c r="BB9" s="177">
        <f>ROUND(COUNTA($V$2:BB2),0)</f>
        <v>33</v>
      </c>
      <c r="BC9" s="177">
        <f>ROUND(COUNTA($V$2:BC2),0)</f>
        <v>34</v>
      </c>
      <c r="BD9" s="177">
        <f>ROUND(COUNTA($V$2:BD2),0)</f>
        <v>35</v>
      </c>
      <c r="BE9" s="177">
        <f>ROUND(COUNTA($V$2:BE2),0)</f>
        <v>36</v>
      </c>
      <c r="BF9" s="177">
        <f>ROUND(COUNTA($V$2:BF2),0)</f>
        <v>37</v>
      </c>
      <c r="BG9" s="177">
        <f>ROUND(COUNTA($V$2:BG2),0)</f>
        <v>38</v>
      </c>
      <c r="BH9" s="177">
        <f>ROUND(COUNTA($V$2:BH2),0)</f>
        <v>39</v>
      </c>
      <c r="BI9" s="177">
        <f>ROUND(COUNTA($V$2:BI2),0)</f>
        <v>40</v>
      </c>
      <c r="BJ9" s="177">
        <f>ROUND(COUNTA($V$2:BJ2),0)</f>
        <v>41</v>
      </c>
      <c r="BK9" s="177">
        <f>ROUND(COUNTA($V$2:BK2),0)</f>
        <v>42</v>
      </c>
      <c r="BL9" s="177">
        <f>ROUND(COUNTA($V$2:BL2),0)</f>
        <v>43</v>
      </c>
      <c r="BM9" s="177">
        <f>ROUND(COUNTA($V$2:BM2),0)</f>
        <v>44</v>
      </c>
      <c r="BN9" s="177">
        <f>ROUND(COUNTA($V$2:BN2),0)</f>
        <v>45</v>
      </c>
      <c r="BO9" s="177">
        <f>ROUND(COUNTA($V$2:BO2),0)</f>
        <v>46</v>
      </c>
      <c r="BP9" s="177">
        <f>ROUND(COUNTA($V$2:BP2),0)</f>
        <v>47</v>
      </c>
      <c r="BQ9" s="177">
        <f>ROUND(COUNTA($V$2:BQ2),0)</f>
        <v>48</v>
      </c>
      <c r="BR9" s="177">
        <f>ROUND(COUNTA($V$2:BR2),0)</f>
        <v>49</v>
      </c>
      <c r="BS9" s="177">
        <f>ROUND(COUNTA($V$2:BS2),0)</f>
        <v>50</v>
      </c>
      <c r="BT9" s="177">
        <f>ROUND(COUNTA($V$2:BT2),0)</f>
        <v>51</v>
      </c>
      <c r="BU9" s="177">
        <f>ROUND(COUNTA($V$2:BU2),0)</f>
        <v>52</v>
      </c>
      <c r="BV9" s="177">
        <f>ROUND(COUNTA($V$2:BV2),0)</f>
        <v>53</v>
      </c>
      <c r="BW9" s="177">
        <f>ROUND(COUNTA($V$2:BW2),0)</f>
        <v>54</v>
      </c>
      <c r="BX9" s="177">
        <f>ROUND(COUNTA($V$2:BX2),0)</f>
        <v>55</v>
      </c>
      <c r="BY9" s="177">
        <f>ROUND(COUNTA($V$2:BY2),0)</f>
        <v>56</v>
      </c>
      <c r="BZ9" s="177">
        <f>ROUND(COUNTA($V$2:BZ2),0)</f>
        <v>57</v>
      </c>
      <c r="CA9" s="177">
        <f>ROUND(COUNTA($V$2:CA2),0)</f>
        <v>58</v>
      </c>
      <c r="CB9" s="177">
        <f>ROUND(COUNTA($V$2:CB2),0)</f>
        <v>59</v>
      </c>
      <c r="CC9" s="177">
        <f>ROUND(COUNTA($V$2:CC2),0)</f>
        <v>60</v>
      </c>
      <c r="CD9" s="177">
        <f>ROUND(COUNTA($V$2:CD2),0)</f>
        <v>61</v>
      </c>
      <c r="CE9" s="177">
        <f>ROUND(COUNTA($V$2:CE2),0)</f>
        <v>62</v>
      </c>
      <c r="CF9" s="177">
        <f>ROUND(COUNTA($V$2:CF2),0)</f>
        <v>63</v>
      </c>
      <c r="CG9" s="177">
        <f>ROUND(COUNTA($V$2:CG2),0)</f>
        <v>64</v>
      </c>
      <c r="CH9" s="177">
        <f>ROUND(COUNTA($V$2:CH2),0)</f>
        <v>65</v>
      </c>
      <c r="CI9" s="177">
        <f>ROUND(COUNTA($V$2:CI2),0)</f>
        <v>66</v>
      </c>
      <c r="CJ9" s="177">
        <f>ROUND(COUNTA($V$2:CJ2),0)</f>
        <v>67</v>
      </c>
      <c r="CK9" s="177">
        <f>ROUND(COUNTA($V$2:CK2),0)</f>
        <v>68</v>
      </c>
      <c r="CL9" s="177">
        <f>ROUND(COUNTA($V$2:CL2),0)</f>
        <v>69</v>
      </c>
      <c r="CM9" s="177">
        <f>ROUND(COUNTA($V$2:CM2),0)</f>
        <v>70</v>
      </c>
      <c r="CN9" s="177">
        <f>ROUND(COUNTA($V$2:CN2),0)</f>
        <v>71</v>
      </c>
      <c r="CO9" s="177">
        <f>ROUND(COUNTA($V$2:CO2),0)</f>
        <v>72</v>
      </c>
      <c r="CP9" s="177">
        <f>ROUND(COUNTA($V$2:CP2),0)</f>
        <v>73</v>
      </c>
      <c r="CQ9" s="177">
        <f>ROUND(COUNTA($V$2:CQ2),0)</f>
        <v>74</v>
      </c>
      <c r="CR9" s="177">
        <f>ROUND(COUNTA($V$2:CR2),0)</f>
        <v>75</v>
      </c>
      <c r="CS9" s="177">
        <f>ROUND(COUNTA($V$2:CS2),0)</f>
        <v>76</v>
      </c>
      <c r="CT9" s="177">
        <f>ROUND(COUNTA($V$2:CT2),0)</f>
        <v>77</v>
      </c>
      <c r="CU9" s="177">
        <f>ROUND(COUNTA($V$2:CU2),0)</f>
        <v>78</v>
      </c>
      <c r="CV9" s="177">
        <f>ROUND(COUNTA($V$2:CV2),0)</f>
        <v>79</v>
      </c>
      <c r="CW9" s="177">
        <f>ROUND(COUNTA($V$2:CW2),0)</f>
        <v>80</v>
      </c>
      <c r="CX9" s="177">
        <f>ROUND(COUNTA($V$2:CX2),0)</f>
        <v>81</v>
      </c>
      <c r="CY9" s="177">
        <f>ROUND(COUNTA($V$2:CY2),0)</f>
        <v>82</v>
      </c>
      <c r="CZ9" s="177">
        <f>ROUND(COUNTA($V$2:CZ2),0)</f>
        <v>83</v>
      </c>
      <c r="DA9" s="177">
        <f>ROUND(COUNTA($V$2:DA2),0)</f>
        <v>84</v>
      </c>
      <c r="DB9" s="177">
        <f>ROUND(COUNTA($V$2:DB2),0)</f>
        <v>85</v>
      </c>
      <c r="DC9" s="177">
        <f>ROUND(COUNTA($V$2:DC2),0)</f>
        <v>86</v>
      </c>
      <c r="DD9" s="177">
        <f>ROUND(COUNTA($V$2:DD2),0)</f>
        <v>87</v>
      </c>
      <c r="DE9" s="177">
        <f>ROUND(COUNTA($V$2:DE2),0)</f>
        <v>88</v>
      </c>
      <c r="DF9" s="177">
        <f>ROUND(COUNTA($V$2:DF2),0)</f>
        <v>89</v>
      </c>
      <c r="DG9" s="177">
        <f>ROUND(COUNTA($V$2:DG2),0)</f>
        <v>90</v>
      </c>
      <c r="DH9" s="177">
        <f>ROUND(COUNTA($V$2:DH2),0)</f>
        <v>91</v>
      </c>
      <c r="DI9" s="177">
        <f>ROUND(COUNTA($V$2:DI2),0)</f>
        <v>92</v>
      </c>
      <c r="DJ9" s="177">
        <f>ROUND(COUNTA($V$2:DJ2),0)</f>
        <v>93</v>
      </c>
      <c r="DK9" s="177">
        <f>ROUND(COUNTA($V$2:DK2),0)</f>
        <v>94</v>
      </c>
      <c r="DL9" s="177">
        <f>ROUND(COUNTA($V$2:DL2),0)</f>
        <v>95</v>
      </c>
      <c r="DM9" s="177">
        <f>ROUND(COUNTA($V$2:DM2),0)</f>
        <v>96</v>
      </c>
      <c r="DN9" s="177">
        <f>ROUND(COUNTA($V$2:DN2),0)</f>
        <v>97</v>
      </c>
      <c r="DO9" s="177">
        <f>ROUND(COUNTA($V$2:DO2),0)</f>
        <v>98</v>
      </c>
      <c r="DP9" s="177">
        <f>ROUND(COUNTA($V$2:DP2),0)</f>
        <v>99</v>
      </c>
      <c r="DQ9" s="177">
        <f>ROUND(COUNTA($V$2:DQ2),0)</f>
        <v>100</v>
      </c>
      <c r="DR9" s="177">
        <f>ROUND(COUNTA($V$2:DR2),0)</f>
        <v>101</v>
      </c>
      <c r="DS9" s="177">
        <f>ROUND(COUNTA($V$2:DS2),0)</f>
        <v>102</v>
      </c>
      <c r="DT9" s="177">
        <f>ROUND(COUNTA($V$2:DT2),0)</f>
        <v>103</v>
      </c>
      <c r="DU9" s="177">
        <f>ROUND(COUNTA($V$2:DU2),0)</f>
        <v>104</v>
      </c>
      <c r="DV9" s="177">
        <f>ROUND(COUNTA($V$2:DV2),0)</f>
        <v>105</v>
      </c>
      <c r="DW9" s="177">
        <f>ROUND(COUNTA($V$2:DW2),0)</f>
        <v>106</v>
      </c>
      <c r="DX9" s="177">
        <f>ROUND(COUNTA($V$2:DX2),0)</f>
        <v>107</v>
      </c>
      <c r="DY9" s="177">
        <f>ROUND(COUNTA($V$2:DY2),0)</f>
        <v>108</v>
      </c>
      <c r="DZ9" s="177">
        <f>ROUND(COUNTA($V$2:DZ2),0)</f>
        <v>109</v>
      </c>
      <c r="EA9" s="177">
        <f>ROUND(COUNTA($V$2:EA2),0)</f>
        <v>110</v>
      </c>
      <c r="EB9" s="177">
        <f>ROUND(COUNTA($V$2:EB2),0)</f>
        <v>111</v>
      </c>
      <c r="EC9" s="177">
        <f>ROUND(COUNTA($V$2:EC2),0)</f>
        <v>112</v>
      </c>
      <c r="ED9" s="177">
        <f>ROUND(COUNTA($V$2:ED2),0)</f>
        <v>113</v>
      </c>
      <c r="EE9" s="177">
        <f>ROUND(COUNTA($V$2:EE2),0)</f>
        <v>114</v>
      </c>
      <c r="EF9" s="177">
        <f>ROUND(COUNTA($V$2:EF2),0)</f>
        <v>115</v>
      </c>
      <c r="EG9" s="177">
        <f>ROUND(COUNTA($V$2:EG2),0)</f>
        <v>116</v>
      </c>
      <c r="EH9" s="177">
        <f>ROUND(COUNTA($V$2:EH2),0)</f>
        <v>117</v>
      </c>
      <c r="EI9" s="177">
        <f>ROUND(COUNTA($V$2:EI2),0)</f>
        <v>118</v>
      </c>
      <c r="EJ9" s="177">
        <f>ROUND(COUNTA($V$2:EJ2),0)</f>
        <v>119</v>
      </c>
      <c r="EK9" s="177">
        <f>ROUND(COUNTA($V$2:EK2),0)</f>
        <v>120</v>
      </c>
      <c r="EL9" s="177">
        <f>ROUND(COUNTA($V$2:EL2),0)</f>
        <v>121</v>
      </c>
      <c r="EM9" s="177">
        <f>ROUND(COUNTA($V$2:EM2),0)</f>
        <v>122</v>
      </c>
      <c r="EN9" s="177">
        <f>ROUND(COUNTA($V$2:EN2),0)</f>
        <v>123</v>
      </c>
      <c r="EO9" s="177">
        <f>ROUND(COUNTA($V$2:EO2),0)</f>
        <v>124</v>
      </c>
      <c r="EP9" s="177">
        <f>ROUND(COUNTA($V$2:EP2),0)</f>
        <v>125</v>
      </c>
      <c r="EQ9" s="177">
        <f>ROUND(COUNTA($V$2:EQ2),0)</f>
        <v>126</v>
      </c>
      <c r="ER9" s="177">
        <f>ROUND(COUNTA($V$2:ER2),0)</f>
        <v>127</v>
      </c>
      <c r="ES9" s="177">
        <f>ROUND(COUNTA($V$2:ES2),0)</f>
        <v>128</v>
      </c>
      <c r="ET9" s="177">
        <f>ROUND(COUNTA($V$2:ET2),0)</f>
        <v>129</v>
      </c>
      <c r="EU9" s="177">
        <f>ROUND(COUNTA($V$2:EU2),0)</f>
        <v>130</v>
      </c>
      <c r="EV9" s="177">
        <f>ROUND(COUNTA($V$2:EV2),0)</f>
        <v>131</v>
      </c>
      <c r="EW9" s="177">
        <f>ROUND(COUNTA($V$2:EW2),0)</f>
        <v>132</v>
      </c>
      <c r="EX9" s="177">
        <f>ROUND(COUNTA($V$2:EX2),0)</f>
        <v>133</v>
      </c>
      <c r="EY9" s="177">
        <f>ROUND(COUNTA($V$2:EY2),0)</f>
        <v>134</v>
      </c>
      <c r="EZ9" s="177">
        <f>ROUND(COUNTA($V$2:EZ2),0)</f>
        <v>135</v>
      </c>
      <c r="FA9" s="177">
        <f>ROUND(COUNTA($V$2:FA2),0)</f>
        <v>136</v>
      </c>
      <c r="FB9" s="177">
        <f>ROUND(COUNTA($V$2:FB2),0)</f>
        <v>137</v>
      </c>
      <c r="FC9" s="177">
        <f>ROUND(COUNTA($V$2:FC2),0)</f>
        <v>138</v>
      </c>
      <c r="FD9" s="177">
        <f>ROUND(COUNTA($V$2:FD2),0)</f>
        <v>139</v>
      </c>
      <c r="FE9" s="177">
        <f>ROUND(COUNTA($V$2:FE2),0)</f>
        <v>140</v>
      </c>
      <c r="FF9" s="177">
        <f>ROUND(COUNTA($V$2:FF2),0)</f>
        <v>141</v>
      </c>
      <c r="FG9" s="177">
        <f>ROUND(COUNTA($V$2:FG2),0)</f>
        <v>142</v>
      </c>
      <c r="FH9" s="177">
        <f>ROUND(COUNTA($V$2:FH2),0)</f>
        <v>143</v>
      </c>
      <c r="FI9" s="177">
        <f>ROUND(COUNTA($V$2:FI2),0)</f>
        <v>144</v>
      </c>
      <c r="FJ9" s="16"/>
    </row>
    <row r="10" spans="1:166" outlineLevel="1" x14ac:dyDescent="0.3">
      <c r="A10" s="1"/>
      <c r="B10" s="1"/>
      <c r="C10" s="1"/>
      <c r="D10" s="1"/>
      <c r="E10" s="1"/>
      <c r="F10" s="1"/>
      <c r="G10" s="1"/>
      <c r="H10" s="1"/>
      <c r="I10" s="1"/>
      <c r="J10" s="1"/>
      <c r="K10" s="1"/>
      <c r="L10" s="1"/>
      <c r="M10" s="1"/>
      <c r="N10" s="1"/>
      <c r="O10" s="1"/>
      <c r="P10" s="1"/>
      <c r="Q10" s="1"/>
      <c r="R10" s="1"/>
      <c r="S10" s="1"/>
      <c r="T10" s="82"/>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6"/>
    </row>
    <row r="11" spans="1:166" outlineLevel="1" x14ac:dyDescent="0.3">
      <c r="A11" s="1"/>
      <c r="B11" s="1"/>
      <c r="C11" s="1"/>
      <c r="D11" s="2" t="s">
        <v>252</v>
      </c>
      <c r="E11" s="1"/>
      <c r="F11" s="81" t="s">
        <v>72</v>
      </c>
      <c r="G11" s="81" t="s">
        <v>73</v>
      </c>
      <c r="H11" s="1"/>
      <c r="I11" s="1"/>
      <c r="J11" s="1"/>
      <c r="K11" s="1"/>
      <c r="L11" s="1"/>
      <c r="M11" s="1"/>
      <c r="N11" s="1"/>
      <c r="O11" s="1"/>
      <c r="P11" s="1"/>
      <c r="Q11" s="1"/>
      <c r="R11" s="1"/>
      <c r="S11" s="1"/>
      <c r="T11" s="82"/>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6"/>
    </row>
    <row r="12" spans="1:166" outlineLevel="1" x14ac:dyDescent="0.3">
      <c r="A12" s="1"/>
      <c r="B12" s="1"/>
      <c r="C12" s="1"/>
      <c r="D12" s="1"/>
      <c r="E12" s="1"/>
      <c r="F12" s="13" t="s">
        <v>13</v>
      </c>
      <c r="G12" s="13" t="s">
        <v>13</v>
      </c>
      <c r="H12" s="1"/>
      <c r="I12" s="1"/>
      <c r="J12" s="1"/>
      <c r="K12" s="1"/>
      <c r="L12" s="1"/>
      <c r="M12" s="1"/>
      <c r="N12" s="1"/>
      <c r="O12" s="1"/>
      <c r="P12" s="1"/>
      <c r="Q12" s="1"/>
      <c r="R12" s="1"/>
      <c r="S12" s="1"/>
      <c r="T12" s="82"/>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6"/>
    </row>
    <row r="13" spans="1:166" outlineLevel="1" x14ac:dyDescent="0.3">
      <c r="A13" s="1"/>
      <c r="B13" s="1"/>
      <c r="C13" s="1"/>
      <c r="D13" s="1" t="s">
        <v>18</v>
      </c>
      <c r="E13" s="13"/>
      <c r="F13" s="207" t="str">
        <f>Calculation!F13</f>
        <v/>
      </c>
      <c r="G13" s="214">
        <f>Calculation!G13</f>
        <v>0</v>
      </c>
      <c r="H13" s="1"/>
      <c r="I13" s="1"/>
      <c r="J13" s="1"/>
      <c r="K13" s="1"/>
      <c r="L13" s="1"/>
      <c r="M13" s="1"/>
      <c r="N13" s="1"/>
      <c r="O13" s="1"/>
      <c r="P13" s="1"/>
      <c r="Q13" s="1"/>
      <c r="R13" s="1"/>
      <c r="S13" s="13" t="s">
        <v>223</v>
      </c>
      <c r="T13" s="176">
        <f>SUM($V13:$FI13)</f>
        <v>0</v>
      </c>
      <c r="U13" s="1"/>
      <c r="V13" s="177">
        <f>AND(V$3&gt;=$F13,V$3&lt;=$G13)*1</f>
        <v>0</v>
      </c>
      <c r="W13" s="177">
        <f t="shared" ref="W13:AL14" si="12">AND(W$3&gt;=$F13,W$3&lt;=$G13)*1</f>
        <v>0</v>
      </c>
      <c r="X13" s="177">
        <f t="shared" si="12"/>
        <v>0</v>
      </c>
      <c r="Y13" s="177">
        <f t="shared" si="12"/>
        <v>0</v>
      </c>
      <c r="Z13" s="177">
        <f t="shared" si="12"/>
        <v>0</v>
      </c>
      <c r="AA13" s="177">
        <f t="shared" si="12"/>
        <v>0</v>
      </c>
      <c r="AB13" s="177">
        <f t="shared" si="12"/>
        <v>0</v>
      </c>
      <c r="AC13" s="177">
        <f t="shared" si="12"/>
        <v>0</v>
      </c>
      <c r="AD13" s="177">
        <f t="shared" si="12"/>
        <v>0</v>
      </c>
      <c r="AE13" s="177">
        <f t="shared" si="12"/>
        <v>0</v>
      </c>
      <c r="AF13" s="177">
        <f t="shared" si="12"/>
        <v>0</v>
      </c>
      <c r="AG13" s="177">
        <f t="shared" si="12"/>
        <v>0</v>
      </c>
      <c r="AH13" s="177">
        <f t="shared" si="12"/>
        <v>0</v>
      </c>
      <c r="AI13" s="177">
        <f t="shared" si="12"/>
        <v>0</v>
      </c>
      <c r="AJ13" s="177">
        <f t="shared" si="12"/>
        <v>0</v>
      </c>
      <c r="AK13" s="177">
        <f t="shared" si="12"/>
        <v>0</v>
      </c>
      <c r="AL13" s="177">
        <f t="shared" si="12"/>
        <v>0</v>
      </c>
      <c r="AM13" s="177">
        <f t="shared" ref="AM13:BU14" si="13">AND(AM$3&gt;=$F13,AM$3&lt;=$G13)*1</f>
        <v>0</v>
      </c>
      <c r="AN13" s="177">
        <f t="shared" si="13"/>
        <v>0</v>
      </c>
      <c r="AO13" s="177">
        <f t="shared" si="13"/>
        <v>0</v>
      </c>
      <c r="AP13" s="177">
        <f t="shared" si="13"/>
        <v>0</v>
      </c>
      <c r="AQ13" s="177">
        <f t="shared" si="13"/>
        <v>0</v>
      </c>
      <c r="AR13" s="177">
        <f t="shared" si="13"/>
        <v>0</v>
      </c>
      <c r="AS13" s="177">
        <f t="shared" si="13"/>
        <v>0</v>
      </c>
      <c r="AT13" s="177">
        <f t="shared" si="13"/>
        <v>0</v>
      </c>
      <c r="AU13" s="177">
        <f t="shared" si="13"/>
        <v>0</v>
      </c>
      <c r="AV13" s="177">
        <f t="shared" si="13"/>
        <v>0</v>
      </c>
      <c r="AW13" s="177">
        <f t="shared" si="13"/>
        <v>0</v>
      </c>
      <c r="AX13" s="177">
        <f t="shared" si="13"/>
        <v>0</v>
      </c>
      <c r="AY13" s="177">
        <f t="shared" si="13"/>
        <v>0</v>
      </c>
      <c r="AZ13" s="177">
        <f t="shared" si="13"/>
        <v>0</v>
      </c>
      <c r="BA13" s="177">
        <f t="shared" si="13"/>
        <v>0</v>
      </c>
      <c r="BB13" s="177">
        <f t="shared" si="13"/>
        <v>0</v>
      </c>
      <c r="BC13" s="177">
        <f t="shared" si="13"/>
        <v>0</v>
      </c>
      <c r="BD13" s="177">
        <f t="shared" si="13"/>
        <v>0</v>
      </c>
      <c r="BE13" s="177">
        <f t="shared" si="13"/>
        <v>0</v>
      </c>
      <c r="BF13" s="177">
        <f t="shared" si="13"/>
        <v>0</v>
      </c>
      <c r="BG13" s="177">
        <f t="shared" si="13"/>
        <v>0</v>
      </c>
      <c r="BH13" s="177">
        <f t="shared" si="13"/>
        <v>0</v>
      </c>
      <c r="BI13" s="177">
        <f t="shared" si="13"/>
        <v>0</v>
      </c>
      <c r="BJ13" s="177">
        <f t="shared" si="13"/>
        <v>0</v>
      </c>
      <c r="BK13" s="177">
        <f t="shared" si="13"/>
        <v>0</v>
      </c>
      <c r="BL13" s="177">
        <f t="shared" si="13"/>
        <v>0</v>
      </c>
      <c r="BM13" s="177">
        <f t="shared" si="13"/>
        <v>0</v>
      </c>
      <c r="BN13" s="177">
        <f t="shared" si="13"/>
        <v>0</v>
      </c>
      <c r="BO13" s="177">
        <f t="shared" si="13"/>
        <v>0</v>
      </c>
      <c r="BP13" s="177">
        <f t="shared" si="13"/>
        <v>0</v>
      </c>
      <c r="BQ13" s="177">
        <f t="shared" si="13"/>
        <v>0</v>
      </c>
      <c r="BR13" s="177">
        <f t="shared" si="13"/>
        <v>0</v>
      </c>
      <c r="BS13" s="177">
        <f t="shared" si="13"/>
        <v>0</v>
      </c>
      <c r="BT13" s="177">
        <f t="shared" si="13"/>
        <v>0</v>
      </c>
      <c r="BU13" s="177">
        <f t="shared" si="13"/>
        <v>0</v>
      </c>
      <c r="BV13" s="177">
        <f t="shared" ref="BV13:DU14" si="14">AND(BV$3&gt;=$F13,BV$3&lt;=$G13)*1</f>
        <v>0</v>
      </c>
      <c r="BW13" s="177">
        <f t="shared" si="14"/>
        <v>0</v>
      </c>
      <c r="BX13" s="177">
        <f t="shared" si="14"/>
        <v>0</v>
      </c>
      <c r="BY13" s="177">
        <f t="shared" si="14"/>
        <v>0</v>
      </c>
      <c r="BZ13" s="177">
        <f t="shared" si="14"/>
        <v>0</v>
      </c>
      <c r="CA13" s="177">
        <f t="shared" si="14"/>
        <v>0</v>
      </c>
      <c r="CB13" s="177">
        <f t="shared" si="14"/>
        <v>0</v>
      </c>
      <c r="CC13" s="177">
        <f t="shared" si="14"/>
        <v>0</v>
      </c>
      <c r="CD13" s="177">
        <f t="shared" si="14"/>
        <v>0</v>
      </c>
      <c r="CE13" s="177">
        <f t="shared" si="14"/>
        <v>0</v>
      </c>
      <c r="CF13" s="177">
        <f t="shared" si="14"/>
        <v>0</v>
      </c>
      <c r="CG13" s="177">
        <f t="shared" si="14"/>
        <v>0</v>
      </c>
      <c r="CH13" s="177">
        <f t="shared" si="14"/>
        <v>0</v>
      </c>
      <c r="CI13" s="177">
        <f t="shared" si="14"/>
        <v>0</v>
      </c>
      <c r="CJ13" s="177">
        <f t="shared" si="14"/>
        <v>0</v>
      </c>
      <c r="CK13" s="177">
        <f t="shared" si="14"/>
        <v>0</v>
      </c>
      <c r="CL13" s="177">
        <f t="shared" si="14"/>
        <v>0</v>
      </c>
      <c r="CM13" s="177">
        <f t="shared" si="14"/>
        <v>0</v>
      </c>
      <c r="CN13" s="177">
        <f t="shared" si="14"/>
        <v>0</v>
      </c>
      <c r="CO13" s="177">
        <f t="shared" si="14"/>
        <v>0</v>
      </c>
      <c r="CP13" s="177">
        <f t="shared" si="14"/>
        <v>0</v>
      </c>
      <c r="CQ13" s="177">
        <f t="shared" si="14"/>
        <v>0</v>
      </c>
      <c r="CR13" s="177">
        <f t="shared" si="14"/>
        <v>0</v>
      </c>
      <c r="CS13" s="177">
        <f t="shared" si="14"/>
        <v>0</v>
      </c>
      <c r="CT13" s="177">
        <f t="shared" si="14"/>
        <v>0</v>
      </c>
      <c r="CU13" s="177">
        <f t="shared" si="14"/>
        <v>0</v>
      </c>
      <c r="CV13" s="177">
        <f t="shared" si="14"/>
        <v>0</v>
      </c>
      <c r="CW13" s="177">
        <f t="shared" si="14"/>
        <v>0</v>
      </c>
      <c r="CX13" s="177">
        <f t="shared" si="14"/>
        <v>0</v>
      </c>
      <c r="CY13" s="177">
        <f t="shared" si="14"/>
        <v>0</v>
      </c>
      <c r="CZ13" s="177">
        <f t="shared" si="14"/>
        <v>0</v>
      </c>
      <c r="DA13" s="177">
        <f t="shared" si="14"/>
        <v>0</v>
      </c>
      <c r="DB13" s="177">
        <f t="shared" si="14"/>
        <v>0</v>
      </c>
      <c r="DC13" s="177">
        <f t="shared" si="14"/>
        <v>0</v>
      </c>
      <c r="DD13" s="177">
        <f t="shared" si="14"/>
        <v>0</v>
      </c>
      <c r="DE13" s="177">
        <f t="shared" si="14"/>
        <v>0</v>
      </c>
      <c r="DF13" s="177">
        <f t="shared" si="14"/>
        <v>0</v>
      </c>
      <c r="DG13" s="177">
        <f t="shared" si="14"/>
        <v>0</v>
      </c>
      <c r="DH13" s="177">
        <f t="shared" si="14"/>
        <v>0</v>
      </c>
      <c r="DI13" s="177">
        <f t="shared" si="14"/>
        <v>0</v>
      </c>
      <c r="DJ13" s="177">
        <f t="shared" si="14"/>
        <v>0</v>
      </c>
      <c r="DK13" s="177">
        <f t="shared" si="14"/>
        <v>0</v>
      </c>
      <c r="DL13" s="177">
        <f t="shared" si="14"/>
        <v>0</v>
      </c>
      <c r="DM13" s="177">
        <f t="shared" si="14"/>
        <v>0</v>
      </c>
      <c r="DN13" s="177">
        <f t="shared" si="14"/>
        <v>0</v>
      </c>
      <c r="DO13" s="177">
        <f t="shared" si="14"/>
        <v>0</v>
      </c>
      <c r="DP13" s="177">
        <f t="shared" si="14"/>
        <v>0</v>
      </c>
      <c r="DQ13" s="177">
        <f t="shared" si="14"/>
        <v>0</v>
      </c>
      <c r="DR13" s="177">
        <f t="shared" si="14"/>
        <v>0</v>
      </c>
      <c r="DS13" s="177">
        <f t="shared" si="14"/>
        <v>0</v>
      </c>
      <c r="DT13" s="177">
        <f t="shared" si="14"/>
        <v>0</v>
      </c>
      <c r="DU13" s="177">
        <f t="shared" si="14"/>
        <v>0</v>
      </c>
      <c r="DV13" s="177">
        <f t="shared" ref="DV13:EK14" si="15">AND(DV$3&gt;=$F13,DV$3&lt;=$G13)*1</f>
        <v>0</v>
      </c>
      <c r="DW13" s="177">
        <f t="shared" si="15"/>
        <v>0</v>
      </c>
      <c r="DX13" s="177">
        <f t="shared" si="15"/>
        <v>0</v>
      </c>
      <c r="DY13" s="177">
        <f t="shared" si="15"/>
        <v>0</v>
      </c>
      <c r="DZ13" s="177">
        <f t="shared" si="15"/>
        <v>0</v>
      </c>
      <c r="EA13" s="177">
        <f t="shared" si="15"/>
        <v>0</v>
      </c>
      <c r="EB13" s="177">
        <f t="shared" si="15"/>
        <v>0</v>
      </c>
      <c r="EC13" s="177">
        <f t="shared" si="15"/>
        <v>0</v>
      </c>
      <c r="ED13" s="177">
        <f t="shared" si="15"/>
        <v>0</v>
      </c>
      <c r="EE13" s="177">
        <f t="shared" si="15"/>
        <v>0</v>
      </c>
      <c r="EF13" s="177">
        <f t="shared" si="15"/>
        <v>0</v>
      </c>
      <c r="EG13" s="177">
        <f t="shared" si="15"/>
        <v>0</v>
      </c>
      <c r="EH13" s="177">
        <f t="shared" si="15"/>
        <v>0</v>
      </c>
      <c r="EI13" s="177">
        <f t="shared" si="15"/>
        <v>0</v>
      </c>
      <c r="EJ13" s="177">
        <f t="shared" si="15"/>
        <v>0</v>
      </c>
      <c r="EK13" s="177">
        <f t="shared" si="15"/>
        <v>0</v>
      </c>
      <c r="EL13" s="177">
        <f t="shared" ref="EL13:FA14" si="16">AND(EL$3&gt;=$F13,EL$3&lt;=$G13)*1</f>
        <v>0</v>
      </c>
      <c r="EM13" s="177">
        <f t="shared" si="16"/>
        <v>0</v>
      </c>
      <c r="EN13" s="177">
        <f t="shared" si="16"/>
        <v>0</v>
      </c>
      <c r="EO13" s="177">
        <f t="shared" si="16"/>
        <v>0</v>
      </c>
      <c r="EP13" s="177">
        <f t="shared" si="16"/>
        <v>0</v>
      </c>
      <c r="EQ13" s="177">
        <f t="shared" si="16"/>
        <v>0</v>
      </c>
      <c r="ER13" s="177">
        <f t="shared" si="16"/>
        <v>0</v>
      </c>
      <c r="ES13" s="177">
        <f t="shared" si="16"/>
        <v>0</v>
      </c>
      <c r="ET13" s="177">
        <f t="shared" si="16"/>
        <v>0</v>
      </c>
      <c r="EU13" s="177">
        <f t="shared" si="16"/>
        <v>0</v>
      </c>
      <c r="EV13" s="177">
        <f t="shared" si="16"/>
        <v>0</v>
      </c>
      <c r="EW13" s="177">
        <f t="shared" si="16"/>
        <v>0</v>
      </c>
      <c r="EX13" s="177">
        <f t="shared" si="16"/>
        <v>0</v>
      </c>
      <c r="EY13" s="177">
        <f t="shared" si="16"/>
        <v>0</v>
      </c>
      <c r="EZ13" s="177">
        <f t="shared" si="16"/>
        <v>0</v>
      </c>
      <c r="FA13" s="177">
        <f t="shared" si="16"/>
        <v>0</v>
      </c>
      <c r="FB13" s="177">
        <f t="shared" ref="FB13:FI14" si="17">AND(FB$3&gt;=$F13,FB$3&lt;=$G13)*1</f>
        <v>0</v>
      </c>
      <c r="FC13" s="177">
        <f t="shared" si="17"/>
        <v>0</v>
      </c>
      <c r="FD13" s="177">
        <f t="shared" si="17"/>
        <v>0</v>
      </c>
      <c r="FE13" s="177">
        <f t="shared" si="17"/>
        <v>0</v>
      </c>
      <c r="FF13" s="177">
        <f t="shared" si="17"/>
        <v>0</v>
      </c>
      <c r="FG13" s="177">
        <f t="shared" si="17"/>
        <v>0</v>
      </c>
      <c r="FH13" s="177">
        <f t="shared" si="17"/>
        <v>0</v>
      </c>
      <c r="FI13" s="177">
        <f t="shared" si="17"/>
        <v>0</v>
      </c>
      <c r="FJ13" s="16"/>
    </row>
    <row r="14" spans="1:166" outlineLevel="1" x14ac:dyDescent="0.3">
      <c r="A14" s="1"/>
      <c r="B14" s="1"/>
      <c r="C14" s="1"/>
      <c r="D14" s="1" t="s">
        <v>78</v>
      </c>
      <c r="E14" s="13"/>
      <c r="F14" s="207" t="str">
        <f>Calculation!F14</f>
        <v/>
      </c>
      <c r="G14" s="207" t="str">
        <f>Calculation!G14</f>
        <v/>
      </c>
      <c r="H14" s="1"/>
      <c r="I14" s="1"/>
      <c r="J14" s="1"/>
      <c r="K14" s="1"/>
      <c r="L14" s="1"/>
      <c r="M14" s="1"/>
      <c r="N14" s="1"/>
      <c r="O14" s="1"/>
      <c r="P14" s="1"/>
      <c r="Q14" s="1"/>
      <c r="R14" s="1"/>
      <c r="S14" s="13" t="s">
        <v>223</v>
      </c>
      <c r="T14" s="176">
        <f>SUM($V14:$FI14)</f>
        <v>0</v>
      </c>
      <c r="U14" s="1"/>
      <c r="V14" s="177">
        <f t="shared" ref="V14:W14" si="18">AND(V$3&gt;=$F14,V$3&lt;=$G14)*1</f>
        <v>0</v>
      </c>
      <c r="W14" s="177">
        <f t="shared" si="18"/>
        <v>0</v>
      </c>
      <c r="X14" s="177">
        <f t="shared" si="12"/>
        <v>0</v>
      </c>
      <c r="Y14" s="177">
        <f t="shared" si="12"/>
        <v>0</v>
      </c>
      <c r="Z14" s="177">
        <f t="shared" si="12"/>
        <v>0</v>
      </c>
      <c r="AA14" s="177">
        <f t="shared" si="12"/>
        <v>0</v>
      </c>
      <c r="AB14" s="177">
        <f t="shared" si="12"/>
        <v>0</v>
      </c>
      <c r="AC14" s="177">
        <f t="shared" si="12"/>
        <v>0</v>
      </c>
      <c r="AD14" s="177">
        <f t="shared" si="12"/>
        <v>0</v>
      </c>
      <c r="AE14" s="177">
        <f t="shared" si="12"/>
        <v>0</v>
      </c>
      <c r="AF14" s="177">
        <f t="shared" si="12"/>
        <v>0</v>
      </c>
      <c r="AG14" s="177">
        <f t="shared" si="12"/>
        <v>0</v>
      </c>
      <c r="AH14" s="177">
        <f t="shared" si="12"/>
        <v>0</v>
      </c>
      <c r="AI14" s="177">
        <f t="shared" si="12"/>
        <v>0</v>
      </c>
      <c r="AJ14" s="177">
        <f t="shared" si="12"/>
        <v>0</v>
      </c>
      <c r="AK14" s="177">
        <f t="shared" si="12"/>
        <v>0</v>
      </c>
      <c r="AL14" s="177">
        <f t="shared" si="12"/>
        <v>0</v>
      </c>
      <c r="AM14" s="177">
        <f t="shared" si="13"/>
        <v>0</v>
      </c>
      <c r="AN14" s="177">
        <f t="shared" si="13"/>
        <v>0</v>
      </c>
      <c r="AO14" s="177">
        <f t="shared" si="13"/>
        <v>0</v>
      </c>
      <c r="AP14" s="177">
        <f t="shared" si="13"/>
        <v>0</v>
      </c>
      <c r="AQ14" s="177">
        <f t="shared" si="13"/>
        <v>0</v>
      </c>
      <c r="AR14" s="177">
        <f t="shared" si="13"/>
        <v>0</v>
      </c>
      <c r="AS14" s="177">
        <f t="shared" si="13"/>
        <v>0</v>
      </c>
      <c r="AT14" s="177">
        <f t="shared" si="13"/>
        <v>0</v>
      </c>
      <c r="AU14" s="177">
        <f t="shared" si="13"/>
        <v>0</v>
      </c>
      <c r="AV14" s="177">
        <f t="shared" si="13"/>
        <v>0</v>
      </c>
      <c r="AW14" s="177">
        <f t="shared" si="13"/>
        <v>0</v>
      </c>
      <c r="AX14" s="177">
        <f t="shared" si="13"/>
        <v>0</v>
      </c>
      <c r="AY14" s="177">
        <f t="shared" si="13"/>
        <v>0</v>
      </c>
      <c r="AZ14" s="177">
        <f t="shared" si="13"/>
        <v>0</v>
      </c>
      <c r="BA14" s="177">
        <f t="shared" si="13"/>
        <v>0</v>
      </c>
      <c r="BB14" s="177">
        <f t="shared" si="13"/>
        <v>0</v>
      </c>
      <c r="BC14" s="177">
        <f t="shared" si="13"/>
        <v>0</v>
      </c>
      <c r="BD14" s="177">
        <f t="shared" si="13"/>
        <v>0</v>
      </c>
      <c r="BE14" s="177">
        <f t="shared" si="13"/>
        <v>0</v>
      </c>
      <c r="BF14" s="177">
        <f t="shared" si="13"/>
        <v>0</v>
      </c>
      <c r="BG14" s="177">
        <f t="shared" si="13"/>
        <v>0</v>
      </c>
      <c r="BH14" s="177">
        <f t="shared" si="13"/>
        <v>0</v>
      </c>
      <c r="BI14" s="177">
        <f t="shared" si="13"/>
        <v>0</v>
      </c>
      <c r="BJ14" s="177">
        <f t="shared" si="13"/>
        <v>0</v>
      </c>
      <c r="BK14" s="177">
        <f t="shared" si="13"/>
        <v>0</v>
      </c>
      <c r="BL14" s="177">
        <f t="shared" si="13"/>
        <v>0</v>
      </c>
      <c r="BM14" s="177">
        <f t="shared" si="13"/>
        <v>0</v>
      </c>
      <c r="BN14" s="177">
        <f t="shared" si="13"/>
        <v>0</v>
      </c>
      <c r="BO14" s="177">
        <f t="shared" si="13"/>
        <v>0</v>
      </c>
      <c r="BP14" s="177">
        <f t="shared" si="13"/>
        <v>0</v>
      </c>
      <c r="BQ14" s="177">
        <f t="shared" si="13"/>
        <v>0</v>
      </c>
      <c r="BR14" s="177">
        <f t="shared" si="13"/>
        <v>0</v>
      </c>
      <c r="BS14" s="177">
        <f t="shared" si="13"/>
        <v>0</v>
      </c>
      <c r="BT14" s="177">
        <f t="shared" si="13"/>
        <v>0</v>
      </c>
      <c r="BU14" s="177">
        <f t="shared" si="13"/>
        <v>0</v>
      </c>
      <c r="BV14" s="177">
        <f t="shared" si="14"/>
        <v>0</v>
      </c>
      <c r="BW14" s="177">
        <f t="shared" si="14"/>
        <v>0</v>
      </c>
      <c r="BX14" s="177">
        <f t="shared" si="14"/>
        <v>0</v>
      </c>
      <c r="BY14" s="177">
        <f t="shared" si="14"/>
        <v>0</v>
      </c>
      <c r="BZ14" s="177">
        <f t="shared" si="14"/>
        <v>0</v>
      </c>
      <c r="CA14" s="177">
        <f t="shared" si="14"/>
        <v>0</v>
      </c>
      <c r="CB14" s="177">
        <f t="shared" si="14"/>
        <v>0</v>
      </c>
      <c r="CC14" s="177">
        <f t="shared" si="14"/>
        <v>0</v>
      </c>
      <c r="CD14" s="177">
        <f t="shared" si="14"/>
        <v>0</v>
      </c>
      <c r="CE14" s="177">
        <f t="shared" si="14"/>
        <v>0</v>
      </c>
      <c r="CF14" s="177">
        <f t="shared" si="14"/>
        <v>0</v>
      </c>
      <c r="CG14" s="177">
        <f t="shared" si="14"/>
        <v>0</v>
      </c>
      <c r="CH14" s="177">
        <f t="shared" si="14"/>
        <v>0</v>
      </c>
      <c r="CI14" s="177">
        <f t="shared" si="14"/>
        <v>0</v>
      </c>
      <c r="CJ14" s="177">
        <f t="shared" si="14"/>
        <v>0</v>
      </c>
      <c r="CK14" s="177">
        <f t="shared" si="14"/>
        <v>0</v>
      </c>
      <c r="CL14" s="177">
        <f t="shared" si="14"/>
        <v>0</v>
      </c>
      <c r="CM14" s="177">
        <f t="shared" si="14"/>
        <v>0</v>
      </c>
      <c r="CN14" s="177">
        <f t="shared" si="14"/>
        <v>0</v>
      </c>
      <c r="CO14" s="177">
        <f t="shared" si="14"/>
        <v>0</v>
      </c>
      <c r="CP14" s="177">
        <f t="shared" si="14"/>
        <v>0</v>
      </c>
      <c r="CQ14" s="177">
        <f t="shared" si="14"/>
        <v>0</v>
      </c>
      <c r="CR14" s="177">
        <f t="shared" si="14"/>
        <v>0</v>
      </c>
      <c r="CS14" s="177">
        <f t="shared" si="14"/>
        <v>0</v>
      </c>
      <c r="CT14" s="177">
        <f t="shared" si="14"/>
        <v>0</v>
      </c>
      <c r="CU14" s="177">
        <f t="shared" si="14"/>
        <v>0</v>
      </c>
      <c r="CV14" s="177">
        <f t="shared" si="14"/>
        <v>0</v>
      </c>
      <c r="CW14" s="177">
        <f t="shared" si="14"/>
        <v>0</v>
      </c>
      <c r="CX14" s="177">
        <f t="shared" si="14"/>
        <v>0</v>
      </c>
      <c r="CY14" s="177">
        <f t="shared" si="14"/>
        <v>0</v>
      </c>
      <c r="CZ14" s="177">
        <f t="shared" si="14"/>
        <v>0</v>
      </c>
      <c r="DA14" s="177">
        <f t="shared" si="14"/>
        <v>0</v>
      </c>
      <c r="DB14" s="177">
        <f t="shared" si="14"/>
        <v>0</v>
      </c>
      <c r="DC14" s="177">
        <f t="shared" si="14"/>
        <v>0</v>
      </c>
      <c r="DD14" s="177">
        <f t="shared" si="14"/>
        <v>0</v>
      </c>
      <c r="DE14" s="177">
        <f t="shared" si="14"/>
        <v>0</v>
      </c>
      <c r="DF14" s="177">
        <f t="shared" si="14"/>
        <v>0</v>
      </c>
      <c r="DG14" s="177">
        <f t="shared" si="14"/>
        <v>0</v>
      </c>
      <c r="DH14" s="177">
        <f t="shared" si="14"/>
        <v>0</v>
      </c>
      <c r="DI14" s="177">
        <f t="shared" si="14"/>
        <v>0</v>
      </c>
      <c r="DJ14" s="177">
        <f t="shared" si="14"/>
        <v>0</v>
      </c>
      <c r="DK14" s="177">
        <f t="shared" si="14"/>
        <v>0</v>
      </c>
      <c r="DL14" s="177">
        <f t="shared" si="14"/>
        <v>0</v>
      </c>
      <c r="DM14" s="177">
        <f t="shared" si="14"/>
        <v>0</v>
      </c>
      <c r="DN14" s="177">
        <f t="shared" si="14"/>
        <v>0</v>
      </c>
      <c r="DO14" s="177">
        <f t="shared" si="14"/>
        <v>0</v>
      </c>
      <c r="DP14" s="177">
        <f t="shared" si="14"/>
        <v>0</v>
      </c>
      <c r="DQ14" s="177">
        <f t="shared" si="14"/>
        <v>0</v>
      </c>
      <c r="DR14" s="177">
        <f t="shared" si="14"/>
        <v>0</v>
      </c>
      <c r="DS14" s="177">
        <f t="shared" si="14"/>
        <v>0</v>
      </c>
      <c r="DT14" s="177">
        <f t="shared" si="14"/>
        <v>0</v>
      </c>
      <c r="DU14" s="177">
        <f t="shared" si="14"/>
        <v>0</v>
      </c>
      <c r="DV14" s="177">
        <f t="shared" si="15"/>
        <v>0</v>
      </c>
      <c r="DW14" s="177">
        <f t="shared" si="15"/>
        <v>0</v>
      </c>
      <c r="DX14" s="177">
        <f t="shared" si="15"/>
        <v>0</v>
      </c>
      <c r="DY14" s="177">
        <f t="shared" si="15"/>
        <v>0</v>
      </c>
      <c r="DZ14" s="177">
        <f t="shared" si="15"/>
        <v>0</v>
      </c>
      <c r="EA14" s="177">
        <f t="shared" si="15"/>
        <v>0</v>
      </c>
      <c r="EB14" s="177">
        <f t="shared" si="15"/>
        <v>0</v>
      </c>
      <c r="EC14" s="177">
        <f t="shared" si="15"/>
        <v>0</v>
      </c>
      <c r="ED14" s="177">
        <f t="shared" si="15"/>
        <v>0</v>
      </c>
      <c r="EE14" s="177">
        <f t="shared" si="15"/>
        <v>0</v>
      </c>
      <c r="EF14" s="177">
        <f t="shared" si="15"/>
        <v>0</v>
      </c>
      <c r="EG14" s="177">
        <f t="shared" si="15"/>
        <v>0</v>
      </c>
      <c r="EH14" s="177">
        <f t="shared" si="15"/>
        <v>0</v>
      </c>
      <c r="EI14" s="177">
        <f t="shared" si="15"/>
        <v>0</v>
      </c>
      <c r="EJ14" s="177">
        <f t="shared" si="15"/>
        <v>0</v>
      </c>
      <c r="EK14" s="177">
        <f t="shared" si="15"/>
        <v>0</v>
      </c>
      <c r="EL14" s="177">
        <f t="shared" si="16"/>
        <v>0</v>
      </c>
      <c r="EM14" s="177">
        <f t="shared" si="16"/>
        <v>0</v>
      </c>
      <c r="EN14" s="177">
        <f t="shared" si="16"/>
        <v>0</v>
      </c>
      <c r="EO14" s="177">
        <f t="shared" si="16"/>
        <v>0</v>
      </c>
      <c r="EP14" s="177">
        <f t="shared" si="16"/>
        <v>0</v>
      </c>
      <c r="EQ14" s="177">
        <f t="shared" si="16"/>
        <v>0</v>
      </c>
      <c r="ER14" s="177">
        <f t="shared" si="16"/>
        <v>0</v>
      </c>
      <c r="ES14" s="177">
        <f t="shared" si="16"/>
        <v>0</v>
      </c>
      <c r="ET14" s="177">
        <f t="shared" si="16"/>
        <v>0</v>
      </c>
      <c r="EU14" s="177">
        <f t="shared" si="16"/>
        <v>0</v>
      </c>
      <c r="EV14" s="177">
        <f t="shared" si="16"/>
        <v>0</v>
      </c>
      <c r="EW14" s="177">
        <f t="shared" si="16"/>
        <v>0</v>
      </c>
      <c r="EX14" s="177">
        <f t="shared" si="16"/>
        <v>0</v>
      </c>
      <c r="EY14" s="177">
        <f t="shared" si="16"/>
        <v>0</v>
      </c>
      <c r="EZ14" s="177">
        <f t="shared" si="16"/>
        <v>0</v>
      </c>
      <c r="FA14" s="177">
        <f t="shared" si="16"/>
        <v>0</v>
      </c>
      <c r="FB14" s="177">
        <f t="shared" si="17"/>
        <v>0</v>
      </c>
      <c r="FC14" s="177">
        <f t="shared" si="17"/>
        <v>0</v>
      </c>
      <c r="FD14" s="177">
        <f t="shared" si="17"/>
        <v>0</v>
      </c>
      <c r="FE14" s="177">
        <f t="shared" si="17"/>
        <v>0</v>
      </c>
      <c r="FF14" s="177">
        <f t="shared" si="17"/>
        <v>0</v>
      </c>
      <c r="FG14" s="177">
        <f t="shared" si="17"/>
        <v>0</v>
      </c>
      <c r="FH14" s="177">
        <f t="shared" si="17"/>
        <v>0</v>
      </c>
      <c r="FI14" s="177">
        <f t="shared" si="17"/>
        <v>0</v>
      </c>
      <c r="FJ14" s="16"/>
    </row>
    <row r="15" spans="1:166" outlineLevel="1" x14ac:dyDescent="0.3">
      <c r="A15" s="1"/>
      <c r="B15" s="1"/>
      <c r="C15" s="1"/>
      <c r="D15" s="1" t="s">
        <v>79</v>
      </c>
      <c r="E15" s="13"/>
      <c r="F15" s="207" t="str">
        <f>Calculation!F15</f>
        <v/>
      </c>
      <c r="G15" s="207" t="str">
        <f>Calculation!G15</f>
        <v/>
      </c>
      <c r="H15" s="1"/>
      <c r="I15" s="1"/>
      <c r="J15" s="1"/>
      <c r="K15" s="1"/>
      <c r="L15" s="1"/>
      <c r="M15" s="1"/>
      <c r="N15" s="1"/>
      <c r="O15" s="1"/>
      <c r="P15" s="1"/>
      <c r="Q15" s="1"/>
      <c r="R15" s="1"/>
      <c r="S15" s="13" t="s">
        <v>223</v>
      </c>
      <c r="T15" s="176">
        <f>SUM($V15:$FI15)</f>
        <v>0</v>
      </c>
      <c r="U15" s="1"/>
      <c r="V15" s="177">
        <f t="shared" ref="V15:BA15" si="19">IF(AND(V$2&lt;$G$15,V$3&gt;$G$15),1,0)</f>
        <v>0</v>
      </c>
      <c r="W15" s="177">
        <f t="shared" si="19"/>
        <v>0</v>
      </c>
      <c r="X15" s="177">
        <f t="shared" si="19"/>
        <v>0</v>
      </c>
      <c r="Y15" s="177">
        <f t="shared" si="19"/>
        <v>0</v>
      </c>
      <c r="Z15" s="177">
        <f t="shared" si="19"/>
        <v>0</v>
      </c>
      <c r="AA15" s="177">
        <f t="shared" si="19"/>
        <v>0</v>
      </c>
      <c r="AB15" s="177">
        <f t="shared" si="19"/>
        <v>0</v>
      </c>
      <c r="AC15" s="177">
        <f t="shared" si="19"/>
        <v>0</v>
      </c>
      <c r="AD15" s="177">
        <f t="shared" si="19"/>
        <v>0</v>
      </c>
      <c r="AE15" s="177">
        <f t="shared" si="19"/>
        <v>0</v>
      </c>
      <c r="AF15" s="177">
        <f t="shared" si="19"/>
        <v>0</v>
      </c>
      <c r="AG15" s="177">
        <f t="shared" si="19"/>
        <v>0</v>
      </c>
      <c r="AH15" s="177">
        <f t="shared" si="19"/>
        <v>0</v>
      </c>
      <c r="AI15" s="177">
        <f t="shared" si="19"/>
        <v>0</v>
      </c>
      <c r="AJ15" s="177">
        <f t="shared" si="19"/>
        <v>0</v>
      </c>
      <c r="AK15" s="177">
        <f t="shared" si="19"/>
        <v>0</v>
      </c>
      <c r="AL15" s="177">
        <f t="shared" si="19"/>
        <v>0</v>
      </c>
      <c r="AM15" s="177">
        <f t="shared" si="19"/>
        <v>0</v>
      </c>
      <c r="AN15" s="177">
        <f t="shared" si="19"/>
        <v>0</v>
      </c>
      <c r="AO15" s="177">
        <f t="shared" si="19"/>
        <v>0</v>
      </c>
      <c r="AP15" s="177">
        <f t="shared" si="19"/>
        <v>0</v>
      </c>
      <c r="AQ15" s="177">
        <f t="shared" si="19"/>
        <v>0</v>
      </c>
      <c r="AR15" s="177">
        <f t="shared" si="19"/>
        <v>0</v>
      </c>
      <c r="AS15" s="177">
        <f t="shared" si="19"/>
        <v>0</v>
      </c>
      <c r="AT15" s="177">
        <f t="shared" si="19"/>
        <v>0</v>
      </c>
      <c r="AU15" s="177">
        <f t="shared" si="19"/>
        <v>0</v>
      </c>
      <c r="AV15" s="177">
        <f t="shared" si="19"/>
        <v>0</v>
      </c>
      <c r="AW15" s="177">
        <f t="shared" si="19"/>
        <v>0</v>
      </c>
      <c r="AX15" s="177">
        <f t="shared" si="19"/>
        <v>0</v>
      </c>
      <c r="AY15" s="177">
        <f t="shared" si="19"/>
        <v>0</v>
      </c>
      <c r="AZ15" s="177">
        <f t="shared" si="19"/>
        <v>0</v>
      </c>
      <c r="BA15" s="177">
        <f t="shared" si="19"/>
        <v>0</v>
      </c>
      <c r="BB15" s="177">
        <f t="shared" ref="BB15:CG15" si="20">IF(AND(BB$2&lt;$G$15,BB$3&gt;$G$15),1,0)</f>
        <v>0</v>
      </c>
      <c r="BC15" s="177">
        <f t="shared" si="20"/>
        <v>0</v>
      </c>
      <c r="BD15" s="177">
        <f t="shared" si="20"/>
        <v>0</v>
      </c>
      <c r="BE15" s="177">
        <f t="shared" si="20"/>
        <v>0</v>
      </c>
      <c r="BF15" s="177">
        <f t="shared" si="20"/>
        <v>0</v>
      </c>
      <c r="BG15" s="177">
        <f t="shared" si="20"/>
        <v>0</v>
      </c>
      <c r="BH15" s="177">
        <f t="shared" si="20"/>
        <v>0</v>
      </c>
      <c r="BI15" s="177">
        <f t="shared" si="20"/>
        <v>0</v>
      </c>
      <c r="BJ15" s="177">
        <f t="shared" si="20"/>
        <v>0</v>
      </c>
      <c r="BK15" s="177">
        <f t="shared" si="20"/>
        <v>0</v>
      </c>
      <c r="BL15" s="177">
        <f t="shared" si="20"/>
        <v>0</v>
      </c>
      <c r="BM15" s="177">
        <f t="shared" si="20"/>
        <v>0</v>
      </c>
      <c r="BN15" s="177">
        <f t="shared" si="20"/>
        <v>0</v>
      </c>
      <c r="BO15" s="177">
        <f t="shared" si="20"/>
        <v>0</v>
      </c>
      <c r="BP15" s="177">
        <f t="shared" si="20"/>
        <v>0</v>
      </c>
      <c r="BQ15" s="177">
        <f t="shared" si="20"/>
        <v>0</v>
      </c>
      <c r="BR15" s="177">
        <f t="shared" si="20"/>
        <v>0</v>
      </c>
      <c r="BS15" s="177">
        <f t="shared" si="20"/>
        <v>0</v>
      </c>
      <c r="BT15" s="177">
        <f t="shared" si="20"/>
        <v>0</v>
      </c>
      <c r="BU15" s="177">
        <f t="shared" si="20"/>
        <v>0</v>
      </c>
      <c r="BV15" s="177">
        <f t="shared" si="20"/>
        <v>0</v>
      </c>
      <c r="BW15" s="177">
        <f t="shared" si="20"/>
        <v>0</v>
      </c>
      <c r="BX15" s="177">
        <f t="shared" si="20"/>
        <v>0</v>
      </c>
      <c r="BY15" s="177">
        <f t="shared" si="20"/>
        <v>0</v>
      </c>
      <c r="BZ15" s="177">
        <f t="shared" si="20"/>
        <v>0</v>
      </c>
      <c r="CA15" s="177">
        <f t="shared" si="20"/>
        <v>0</v>
      </c>
      <c r="CB15" s="177">
        <f t="shared" si="20"/>
        <v>0</v>
      </c>
      <c r="CC15" s="177">
        <f t="shared" si="20"/>
        <v>0</v>
      </c>
      <c r="CD15" s="177">
        <f t="shared" si="20"/>
        <v>0</v>
      </c>
      <c r="CE15" s="177">
        <f t="shared" si="20"/>
        <v>0</v>
      </c>
      <c r="CF15" s="177">
        <f t="shared" si="20"/>
        <v>0</v>
      </c>
      <c r="CG15" s="177">
        <f t="shared" si="20"/>
        <v>0</v>
      </c>
      <c r="CH15" s="177">
        <f t="shared" ref="CH15:DM15" si="21">IF(AND(CH$2&lt;$G$15,CH$3&gt;$G$15),1,0)</f>
        <v>0</v>
      </c>
      <c r="CI15" s="177">
        <f t="shared" si="21"/>
        <v>0</v>
      </c>
      <c r="CJ15" s="177">
        <f t="shared" si="21"/>
        <v>0</v>
      </c>
      <c r="CK15" s="177">
        <f t="shared" si="21"/>
        <v>0</v>
      </c>
      <c r="CL15" s="177">
        <f t="shared" si="21"/>
        <v>0</v>
      </c>
      <c r="CM15" s="177">
        <f t="shared" si="21"/>
        <v>0</v>
      </c>
      <c r="CN15" s="177">
        <f t="shared" si="21"/>
        <v>0</v>
      </c>
      <c r="CO15" s="177">
        <f t="shared" si="21"/>
        <v>0</v>
      </c>
      <c r="CP15" s="177">
        <f t="shared" si="21"/>
        <v>0</v>
      </c>
      <c r="CQ15" s="177">
        <f t="shared" si="21"/>
        <v>0</v>
      </c>
      <c r="CR15" s="177">
        <f t="shared" si="21"/>
        <v>0</v>
      </c>
      <c r="CS15" s="177">
        <f t="shared" si="21"/>
        <v>0</v>
      </c>
      <c r="CT15" s="177">
        <f t="shared" si="21"/>
        <v>0</v>
      </c>
      <c r="CU15" s="177">
        <f t="shared" si="21"/>
        <v>0</v>
      </c>
      <c r="CV15" s="177">
        <f t="shared" si="21"/>
        <v>0</v>
      </c>
      <c r="CW15" s="177">
        <f t="shared" si="21"/>
        <v>0</v>
      </c>
      <c r="CX15" s="177">
        <f t="shared" si="21"/>
        <v>0</v>
      </c>
      <c r="CY15" s="177">
        <f t="shared" si="21"/>
        <v>0</v>
      </c>
      <c r="CZ15" s="177">
        <f t="shared" si="21"/>
        <v>0</v>
      </c>
      <c r="DA15" s="177">
        <f t="shared" si="21"/>
        <v>0</v>
      </c>
      <c r="DB15" s="177">
        <f t="shared" si="21"/>
        <v>0</v>
      </c>
      <c r="DC15" s="177">
        <f t="shared" si="21"/>
        <v>0</v>
      </c>
      <c r="DD15" s="177">
        <f t="shared" si="21"/>
        <v>0</v>
      </c>
      <c r="DE15" s="177">
        <f t="shared" si="21"/>
        <v>0</v>
      </c>
      <c r="DF15" s="177">
        <f t="shared" si="21"/>
        <v>0</v>
      </c>
      <c r="DG15" s="177">
        <f t="shared" si="21"/>
        <v>0</v>
      </c>
      <c r="DH15" s="177">
        <f t="shared" si="21"/>
        <v>0</v>
      </c>
      <c r="DI15" s="177">
        <f t="shared" si="21"/>
        <v>0</v>
      </c>
      <c r="DJ15" s="177">
        <f t="shared" si="21"/>
        <v>0</v>
      </c>
      <c r="DK15" s="177">
        <f t="shared" si="21"/>
        <v>0</v>
      </c>
      <c r="DL15" s="177">
        <f t="shared" si="21"/>
        <v>0</v>
      </c>
      <c r="DM15" s="177">
        <f t="shared" si="21"/>
        <v>0</v>
      </c>
      <c r="DN15" s="177">
        <f t="shared" ref="DN15:EJ15" si="22">IF(AND(DN$2&lt;$G$15,DN$3&gt;$G$15),1,0)</f>
        <v>0</v>
      </c>
      <c r="DO15" s="177">
        <f t="shared" si="22"/>
        <v>0</v>
      </c>
      <c r="DP15" s="177">
        <f t="shared" si="22"/>
        <v>0</v>
      </c>
      <c r="DQ15" s="177">
        <f t="shared" si="22"/>
        <v>0</v>
      </c>
      <c r="DR15" s="177">
        <f t="shared" si="22"/>
        <v>0</v>
      </c>
      <c r="DS15" s="177">
        <f t="shared" si="22"/>
        <v>0</v>
      </c>
      <c r="DT15" s="177">
        <f t="shared" si="22"/>
        <v>0</v>
      </c>
      <c r="DU15" s="177">
        <f t="shared" si="22"/>
        <v>0</v>
      </c>
      <c r="DV15" s="177">
        <f t="shared" si="22"/>
        <v>0</v>
      </c>
      <c r="DW15" s="177">
        <f t="shared" si="22"/>
        <v>0</v>
      </c>
      <c r="DX15" s="177">
        <f t="shared" si="22"/>
        <v>0</v>
      </c>
      <c r="DY15" s="177">
        <f t="shared" si="22"/>
        <v>0</v>
      </c>
      <c r="DZ15" s="177">
        <f t="shared" si="22"/>
        <v>0</v>
      </c>
      <c r="EA15" s="177">
        <f t="shared" si="22"/>
        <v>0</v>
      </c>
      <c r="EB15" s="177">
        <f t="shared" si="22"/>
        <v>0</v>
      </c>
      <c r="EC15" s="177">
        <f t="shared" si="22"/>
        <v>0</v>
      </c>
      <c r="ED15" s="177">
        <f t="shared" si="22"/>
        <v>0</v>
      </c>
      <c r="EE15" s="177">
        <f t="shared" si="22"/>
        <v>0</v>
      </c>
      <c r="EF15" s="177">
        <f t="shared" si="22"/>
        <v>0</v>
      </c>
      <c r="EG15" s="177">
        <f t="shared" si="22"/>
        <v>0</v>
      </c>
      <c r="EH15" s="177">
        <f t="shared" si="22"/>
        <v>0</v>
      </c>
      <c r="EI15" s="177">
        <f t="shared" si="22"/>
        <v>0</v>
      </c>
      <c r="EJ15" s="177">
        <f t="shared" si="22"/>
        <v>0</v>
      </c>
      <c r="EK15" s="177">
        <f t="shared" ref="EK15:FI15" si="23">IF(AND(EK$2&lt;$G$15,EK$3&gt;=$G$15),1,0)</f>
        <v>0</v>
      </c>
      <c r="EL15" s="177">
        <f t="shared" si="23"/>
        <v>0</v>
      </c>
      <c r="EM15" s="177">
        <f t="shared" si="23"/>
        <v>0</v>
      </c>
      <c r="EN15" s="177">
        <f t="shared" si="23"/>
        <v>0</v>
      </c>
      <c r="EO15" s="177">
        <f t="shared" si="23"/>
        <v>0</v>
      </c>
      <c r="EP15" s="177">
        <f t="shared" si="23"/>
        <v>0</v>
      </c>
      <c r="EQ15" s="177">
        <f t="shared" si="23"/>
        <v>0</v>
      </c>
      <c r="ER15" s="177">
        <f t="shared" si="23"/>
        <v>0</v>
      </c>
      <c r="ES15" s="177">
        <f t="shared" si="23"/>
        <v>0</v>
      </c>
      <c r="ET15" s="177">
        <f t="shared" si="23"/>
        <v>0</v>
      </c>
      <c r="EU15" s="177">
        <f t="shared" si="23"/>
        <v>0</v>
      </c>
      <c r="EV15" s="177">
        <f t="shared" si="23"/>
        <v>0</v>
      </c>
      <c r="EW15" s="177">
        <f t="shared" si="23"/>
        <v>0</v>
      </c>
      <c r="EX15" s="177">
        <f t="shared" si="23"/>
        <v>0</v>
      </c>
      <c r="EY15" s="177">
        <f t="shared" si="23"/>
        <v>0</v>
      </c>
      <c r="EZ15" s="177">
        <f t="shared" si="23"/>
        <v>0</v>
      </c>
      <c r="FA15" s="177">
        <f t="shared" si="23"/>
        <v>0</v>
      </c>
      <c r="FB15" s="177">
        <f t="shared" si="23"/>
        <v>0</v>
      </c>
      <c r="FC15" s="177">
        <f t="shared" si="23"/>
        <v>0</v>
      </c>
      <c r="FD15" s="177">
        <f t="shared" si="23"/>
        <v>0</v>
      </c>
      <c r="FE15" s="177">
        <f t="shared" si="23"/>
        <v>0</v>
      </c>
      <c r="FF15" s="177">
        <f t="shared" si="23"/>
        <v>0</v>
      </c>
      <c r="FG15" s="177">
        <f t="shared" si="23"/>
        <v>0</v>
      </c>
      <c r="FH15" s="177">
        <f t="shared" si="23"/>
        <v>0</v>
      </c>
      <c r="FI15" s="177">
        <f t="shared" si="23"/>
        <v>0</v>
      </c>
      <c r="FJ15" s="16"/>
    </row>
    <row r="16" spans="1:166" outlineLevel="1" x14ac:dyDescent="0.3">
      <c r="A16" s="1"/>
      <c r="B16" s="1"/>
      <c r="C16" s="1"/>
      <c r="D16" s="1" t="s">
        <v>80</v>
      </c>
      <c r="E16" s="13"/>
      <c r="F16" s="1"/>
      <c r="G16" s="1"/>
      <c r="H16" s="1"/>
      <c r="I16" s="1"/>
      <c r="J16" s="1"/>
      <c r="K16" s="1"/>
      <c r="L16" s="1"/>
      <c r="M16" s="1"/>
      <c r="N16" s="1"/>
      <c r="O16" s="1"/>
      <c r="P16" s="1"/>
      <c r="Q16" s="1"/>
      <c r="R16" s="1"/>
      <c r="S16" s="13" t="s">
        <v>223</v>
      </c>
      <c r="T16" s="176">
        <f>SUM($V16:$FI16)</f>
        <v>0</v>
      </c>
      <c r="U16" s="1"/>
      <c r="V16" s="177">
        <f t="shared" ref="V16:BA16" si="24">MAX(V13:V14)</f>
        <v>0</v>
      </c>
      <c r="W16" s="177">
        <f t="shared" si="24"/>
        <v>0</v>
      </c>
      <c r="X16" s="177">
        <f t="shared" si="24"/>
        <v>0</v>
      </c>
      <c r="Y16" s="177">
        <f t="shared" si="24"/>
        <v>0</v>
      </c>
      <c r="Z16" s="177">
        <f t="shared" si="24"/>
        <v>0</v>
      </c>
      <c r="AA16" s="177">
        <f t="shared" si="24"/>
        <v>0</v>
      </c>
      <c r="AB16" s="177">
        <f t="shared" si="24"/>
        <v>0</v>
      </c>
      <c r="AC16" s="177">
        <f t="shared" si="24"/>
        <v>0</v>
      </c>
      <c r="AD16" s="177">
        <f t="shared" si="24"/>
        <v>0</v>
      </c>
      <c r="AE16" s="177">
        <f t="shared" si="24"/>
        <v>0</v>
      </c>
      <c r="AF16" s="177">
        <f t="shared" si="24"/>
        <v>0</v>
      </c>
      <c r="AG16" s="177">
        <f t="shared" si="24"/>
        <v>0</v>
      </c>
      <c r="AH16" s="177">
        <f t="shared" si="24"/>
        <v>0</v>
      </c>
      <c r="AI16" s="177">
        <f t="shared" si="24"/>
        <v>0</v>
      </c>
      <c r="AJ16" s="177">
        <f t="shared" si="24"/>
        <v>0</v>
      </c>
      <c r="AK16" s="177">
        <f t="shared" si="24"/>
        <v>0</v>
      </c>
      <c r="AL16" s="177">
        <f t="shared" si="24"/>
        <v>0</v>
      </c>
      <c r="AM16" s="177">
        <f t="shared" si="24"/>
        <v>0</v>
      </c>
      <c r="AN16" s="177">
        <f t="shared" si="24"/>
        <v>0</v>
      </c>
      <c r="AO16" s="177">
        <f t="shared" si="24"/>
        <v>0</v>
      </c>
      <c r="AP16" s="177">
        <f t="shared" si="24"/>
        <v>0</v>
      </c>
      <c r="AQ16" s="177">
        <f t="shared" si="24"/>
        <v>0</v>
      </c>
      <c r="AR16" s="177">
        <f t="shared" si="24"/>
        <v>0</v>
      </c>
      <c r="AS16" s="177">
        <f t="shared" si="24"/>
        <v>0</v>
      </c>
      <c r="AT16" s="177">
        <f t="shared" si="24"/>
        <v>0</v>
      </c>
      <c r="AU16" s="177">
        <f t="shared" si="24"/>
        <v>0</v>
      </c>
      <c r="AV16" s="177">
        <f t="shared" si="24"/>
        <v>0</v>
      </c>
      <c r="AW16" s="177">
        <f t="shared" si="24"/>
        <v>0</v>
      </c>
      <c r="AX16" s="177">
        <f t="shared" si="24"/>
        <v>0</v>
      </c>
      <c r="AY16" s="177">
        <f t="shared" si="24"/>
        <v>0</v>
      </c>
      <c r="AZ16" s="177">
        <f t="shared" si="24"/>
        <v>0</v>
      </c>
      <c r="BA16" s="177">
        <f t="shared" si="24"/>
        <v>0</v>
      </c>
      <c r="BB16" s="177">
        <f t="shared" ref="BB16:CG16" si="25">MAX(BB13:BB14)</f>
        <v>0</v>
      </c>
      <c r="BC16" s="177">
        <f t="shared" si="25"/>
        <v>0</v>
      </c>
      <c r="BD16" s="177">
        <f t="shared" si="25"/>
        <v>0</v>
      </c>
      <c r="BE16" s="177">
        <f t="shared" si="25"/>
        <v>0</v>
      </c>
      <c r="BF16" s="177">
        <f t="shared" si="25"/>
        <v>0</v>
      </c>
      <c r="BG16" s="177">
        <f t="shared" si="25"/>
        <v>0</v>
      </c>
      <c r="BH16" s="177">
        <f t="shared" si="25"/>
        <v>0</v>
      </c>
      <c r="BI16" s="177">
        <f t="shared" si="25"/>
        <v>0</v>
      </c>
      <c r="BJ16" s="177">
        <f t="shared" si="25"/>
        <v>0</v>
      </c>
      <c r="BK16" s="177">
        <f t="shared" si="25"/>
        <v>0</v>
      </c>
      <c r="BL16" s="177">
        <f t="shared" si="25"/>
        <v>0</v>
      </c>
      <c r="BM16" s="177">
        <f t="shared" si="25"/>
        <v>0</v>
      </c>
      <c r="BN16" s="177">
        <f t="shared" si="25"/>
        <v>0</v>
      </c>
      <c r="BO16" s="177">
        <f t="shared" si="25"/>
        <v>0</v>
      </c>
      <c r="BP16" s="177">
        <f t="shared" si="25"/>
        <v>0</v>
      </c>
      <c r="BQ16" s="177">
        <f t="shared" si="25"/>
        <v>0</v>
      </c>
      <c r="BR16" s="177">
        <f t="shared" si="25"/>
        <v>0</v>
      </c>
      <c r="BS16" s="177">
        <f t="shared" si="25"/>
        <v>0</v>
      </c>
      <c r="BT16" s="177">
        <f t="shared" si="25"/>
        <v>0</v>
      </c>
      <c r="BU16" s="177">
        <f t="shared" si="25"/>
        <v>0</v>
      </c>
      <c r="BV16" s="177">
        <f t="shared" si="25"/>
        <v>0</v>
      </c>
      <c r="BW16" s="177">
        <f t="shared" si="25"/>
        <v>0</v>
      </c>
      <c r="BX16" s="177">
        <f t="shared" si="25"/>
        <v>0</v>
      </c>
      <c r="BY16" s="177">
        <f t="shared" si="25"/>
        <v>0</v>
      </c>
      <c r="BZ16" s="177">
        <f t="shared" si="25"/>
        <v>0</v>
      </c>
      <c r="CA16" s="177">
        <f t="shared" si="25"/>
        <v>0</v>
      </c>
      <c r="CB16" s="177">
        <f t="shared" si="25"/>
        <v>0</v>
      </c>
      <c r="CC16" s="177">
        <f t="shared" si="25"/>
        <v>0</v>
      </c>
      <c r="CD16" s="177">
        <f t="shared" si="25"/>
        <v>0</v>
      </c>
      <c r="CE16" s="177">
        <f t="shared" si="25"/>
        <v>0</v>
      </c>
      <c r="CF16" s="177">
        <f t="shared" si="25"/>
        <v>0</v>
      </c>
      <c r="CG16" s="177">
        <f t="shared" si="25"/>
        <v>0</v>
      </c>
      <c r="CH16" s="177">
        <f t="shared" ref="CH16:DM16" si="26">MAX(CH13:CH14)</f>
        <v>0</v>
      </c>
      <c r="CI16" s="177">
        <f t="shared" si="26"/>
        <v>0</v>
      </c>
      <c r="CJ16" s="177">
        <f t="shared" si="26"/>
        <v>0</v>
      </c>
      <c r="CK16" s="177">
        <f t="shared" si="26"/>
        <v>0</v>
      </c>
      <c r="CL16" s="177">
        <f t="shared" si="26"/>
        <v>0</v>
      </c>
      <c r="CM16" s="177">
        <f t="shared" si="26"/>
        <v>0</v>
      </c>
      <c r="CN16" s="177">
        <f t="shared" si="26"/>
        <v>0</v>
      </c>
      <c r="CO16" s="177">
        <f t="shared" si="26"/>
        <v>0</v>
      </c>
      <c r="CP16" s="177">
        <f t="shared" si="26"/>
        <v>0</v>
      </c>
      <c r="CQ16" s="177">
        <f t="shared" si="26"/>
        <v>0</v>
      </c>
      <c r="CR16" s="177">
        <f t="shared" si="26"/>
        <v>0</v>
      </c>
      <c r="CS16" s="177">
        <f t="shared" si="26"/>
        <v>0</v>
      </c>
      <c r="CT16" s="177">
        <f t="shared" si="26"/>
        <v>0</v>
      </c>
      <c r="CU16" s="177">
        <f t="shared" si="26"/>
        <v>0</v>
      </c>
      <c r="CV16" s="177">
        <f t="shared" si="26"/>
        <v>0</v>
      </c>
      <c r="CW16" s="177">
        <f t="shared" si="26"/>
        <v>0</v>
      </c>
      <c r="CX16" s="177">
        <f t="shared" si="26"/>
        <v>0</v>
      </c>
      <c r="CY16" s="177">
        <f t="shared" si="26"/>
        <v>0</v>
      </c>
      <c r="CZ16" s="177">
        <f t="shared" si="26"/>
        <v>0</v>
      </c>
      <c r="DA16" s="177">
        <f t="shared" si="26"/>
        <v>0</v>
      </c>
      <c r="DB16" s="177">
        <f t="shared" si="26"/>
        <v>0</v>
      </c>
      <c r="DC16" s="177">
        <f t="shared" si="26"/>
        <v>0</v>
      </c>
      <c r="DD16" s="177">
        <f t="shared" si="26"/>
        <v>0</v>
      </c>
      <c r="DE16" s="177">
        <f t="shared" si="26"/>
        <v>0</v>
      </c>
      <c r="DF16" s="177">
        <f t="shared" si="26"/>
        <v>0</v>
      </c>
      <c r="DG16" s="177">
        <f t="shared" si="26"/>
        <v>0</v>
      </c>
      <c r="DH16" s="177">
        <f t="shared" si="26"/>
        <v>0</v>
      </c>
      <c r="DI16" s="177">
        <f t="shared" si="26"/>
        <v>0</v>
      </c>
      <c r="DJ16" s="177">
        <f t="shared" si="26"/>
        <v>0</v>
      </c>
      <c r="DK16" s="177">
        <f t="shared" si="26"/>
        <v>0</v>
      </c>
      <c r="DL16" s="177">
        <f t="shared" si="26"/>
        <v>0</v>
      </c>
      <c r="DM16" s="177">
        <f t="shared" si="26"/>
        <v>0</v>
      </c>
      <c r="DN16" s="177">
        <f t="shared" ref="DN16:ES16" si="27">MAX(DN13:DN14)</f>
        <v>0</v>
      </c>
      <c r="DO16" s="177">
        <f t="shared" si="27"/>
        <v>0</v>
      </c>
      <c r="DP16" s="177">
        <f t="shared" si="27"/>
        <v>0</v>
      </c>
      <c r="DQ16" s="177">
        <f t="shared" si="27"/>
        <v>0</v>
      </c>
      <c r="DR16" s="177">
        <f t="shared" si="27"/>
        <v>0</v>
      </c>
      <c r="DS16" s="177">
        <f t="shared" si="27"/>
        <v>0</v>
      </c>
      <c r="DT16" s="177">
        <f t="shared" si="27"/>
        <v>0</v>
      </c>
      <c r="DU16" s="177">
        <f t="shared" si="27"/>
        <v>0</v>
      </c>
      <c r="DV16" s="177">
        <f t="shared" si="27"/>
        <v>0</v>
      </c>
      <c r="DW16" s="177">
        <f t="shared" si="27"/>
        <v>0</v>
      </c>
      <c r="DX16" s="177">
        <f t="shared" si="27"/>
        <v>0</v>
      </c>
      <c r="DY16" s="177">
        <f t="shared" si="27"/>
        <v>0</v>
      </c>
      <c r="DZ16" s="177">
        <f t="shared" si="27"/>
        <v>0</v>
      </c>
      <c r="EA16" s="177">
        <f t="shared" si="27"/>
        <v>0</v>
      </c>
      <c r="EB16" s="177">
        <f t="shared" si="27"/>
        <v>0</v>
      </c>
      <c r="EC16" s="177">
        <f t="shared" si="27"/>
        <v>0</v>
      </c>
      <c r="ED16" s="177">
        <f t="shared" si="27"/>
        <v>0</v>
      </c>
      <c r="EE16" s="177">
        <f t="shared" si="27"/>
        <v>0</v>
      </c>
      <c r="EF16" s="177">
        <f t="shared" si="27"/>
        <v>0</v>
      </c>
      <c r="EG16" s="177">
        <f t="shared" si="27"/>
        <v>0</v>
      </c>
      <c r="EH16" s="177">
        <f t="shared" si="27"/>
        <v>0</v>
      </c>
      <c r="EI16" s="177">
        <f t="shared" si="27"/>
        <v>0</v>
      </c>
      <c r="EJ16" s="177">
        <f t="shared" si="27"/>
        <v>0</v>
      </c>
      <c r="EK16" s="177">
        <f t="shared" si="27"/>
        <v>0</v>
      </c>
      <c r="EL16" s="177">
        <f t="shared" si="27"/>
        <v>0</v>
      </c>
      <c r="EM16" s="177">
        <f t="shared" si="27"/>
        <v>0</v>
      </c>
      <c r="EN16" s="177">
        <f t="shared" si="27"/>
        <v>0</v>
      </c>
      <c r="EO16" s="177">
        <f t="shared" si="27"/>
        <v>0</v>
      </c>
      <c r="EP16" s="177">
        <f t="shared" si="27"/>
        <v>0</v>
      </c>
      <c r="EQ16" s="177">
        <f t="shared" si="27"/>
        <v>0</v>
      </c>
      <c r="ER16" s="177">
        <f t="shared" si="27"/>
        <v>0</v>
      </c>
      <c r="ES16" s="177">
        <f t="shared" si="27"/>
        <v>0</v>
      </c>
      <c r="ET16" s="177">
        <f t="shared" ref="ET16:FI16" si="28">MAX(ET13:ET14)</f>
        <v>0</v>
      </c>
      <c r="EU16" s="177">
        <f t="shared" si="28"/>
        <v>0</v>
      </c>
      <c r="EV16" s="177">
        <f t="shared" si="28"/>
        <v>0</v>
      </c>
      <c r="EW16" s="177">
        <f t="shared" si="28"/>
        <v>0</v>
      </c>
      <c r="EX16" s="177">
        <f t="shared" si="28"/>
        <v>0</v>
      </c>
      <c r="EY16" s="177">
        <f t="shared" si="28"/>
        <v>0</v>
      </c>
      <c r="EZ16" s="177">
        <f t="shared" si="28"/>
        <v>0</v>
      </c>
      <c r="FA16" s="177">
        <f t="shared" si="28"/>
        <v>0</v>
      </c>
      <c r="FB16" s="177">
        <f t="shared" si="28"/>
        <v>0</v>
      </c>
      <c r="FC16" s="177">
        <f t="shared" si="28"/>
        <v>0</v>
      </c>
      <c r="FD16" s="177">
        <f t="shared" si="28"/>
        <v>0</v>
      </c>
      <c r="FE16" s="177">
        <f t="shared" si="28"/>
        <v>0</v>
      </c>
      <c r="FF16" s="177">
        <f t="shared" si="28"/>
        <v>0</v>
      </c>
      <c r="FG16" s="177">
        <f t="shared" si="28"/>
        <v>0</v>
      </c>
      <c r="FH16" s="177">
        <f t="shared" si="28"/>
        <v>0</v>
      </c>
      <c r="FI16" s="177">
        <f t="shared" si="28"/>
        <v>0</v>
      </c>
      <c r="FJ16" s="16"/>
    </row>
    <row r="17" spans="1:166" outlineLevel="1" x14ac:dyDescent="0.3">
      <c r="A17" s="1"/>
      <c r="B17" s="1"/>
      <c r="C17" s="1"/>
      <c r="D17" s="1"/>
      <c r="E17" s="1"/>
      <c r="F17" s="1"/>
      <c r="G17" s="1"/>
      <c r="H17" s="1"/>
      <c r="I17" s="1"/>
      <c r="J17" s="1"/>
      <c r="K17" s="1"/>
      <c r="L17" s="1"/>
      <c r="M17" s="1"/>
      <c r="N17" s="1"/>
      <c r="O17" s="1"/>
      <c r="P17" s="1"/>
      <c r="Q17" s="1"/>
      <c r="R17" s="1"/>
      <c r="S17" s="1"/>
      <c r="T17" s="82"/>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6"/>
    </row>
    <row r="18" spans="1:166" outlineLevel="1" x14ac:dyDescent="0.3">
      <c r="A18" s="1"/>
      <c r="B18" s="1"/>
      <c r="C18" s="1"/>
      <c r="D18" s="2" t="s">
        <v>81</v>
      </c>
      <c r="E18" s="1"/>
      <c r="F18" s="15" t="s">
        <v>82</v>
      </c>
      <c r="G18" s="1"/>
      <c r="H18" s="1"/>
      <c r="I18" s="1"/>
      <c r="J18" s="1"/>
      <c r="K18" s="1"/>
      <c r="L18" s="1"/>
      <c r="M18" s="1"/>
      <c r="N18" s="1"/>
      <c r="O18" s="1"/>
      <c r="P18" s="1"/>
      <c r="Q18" s="1"/>
      <c r="R18" s="1"/>
      <c r="S18" s="1"/>
      <c r="T18" s="82"/>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6"/>
    </row>
    <row r="19" spans="1:166" outlineLevel="1" x14ac:dyDescent="0.3">
      <c r="A19" s="1"/>
      <c r="B19" s="1"/>
      <c r="C19" s="1"/>
      <c r="D19" s="2"/>
      <c r="E19" s="1"/>
      <c r="F19" s="13" t="s">
        <v>13</v>
      </c>
      <c r="G19" s="1"/>
      <c r="H19" s="1"/>
      <c r="I19" s="1"/>
      <c r="J19" s="1"/>
      <c r="K19" s="1"/>
      <c r="L19" s="1"/>
      <c r="M19" s="1"/>
      <c r="N19" s="1"/>
      <c r="O19" s="1"/>
      <c r="P19" s="1"/>
      <c r="Q19" s="1"/>
      <c r="R19" s="1"/>
      <c r="S19" s="1"/>
      <c r="T19" s="82"/>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6"/>
    </row>
    <row r="20" spans="1:166" outlineLevel="1" x14ac:dyDescent="0.3">
      <c r="A20" s="1"/>
      <c r="B20" s="1"/>
      <c r="C20" s="1"/>
      <c r="D20" s="1" t="s">
        <v>83</v>
      </c>
      <c r="E20" s="13"/>
      <c r="F20" s="214">
        <f>'Instructions and Inputs'!$H$184</f>
        <v>0</v>
      </c>
      <c r="G20" s="1"/>
      <c r="H20" s="1"/>
      <c r="I20" s="1"/>
      <c r="J20" s="1"/>
      <c r="K20" s="1"/>
      <c r="L20" s="1"/>
      <c r="M20" s="1"/>
      <c r="N20" s="1"/>
      <c r="O20" s="1"/>
      <c r="P20" s="1"/>
      <c r="Q20" s="1"/>
      <c r="R20" s="1"/>
      <c r="S20" s="13" t="s">
        <v>223</v>
      </c>
      <c r="T20" s="176">
        <f>SUM($V20:$FI20)</f>
        <v>0</v>
      </c>
      <c r="U20" s="1"/>
      <c r="V20" s="177">
        <f>AND(V$3&gt;=$F20,V$2&lt;=$F20)*1</f>
        <v>0</v>
      </c>
      <c r="W20" s="177">
        <f t="shared" ref="W20:CH21" si="29">AND(W$3&gt;=$F20,W$2&lt;=$F20)*1</f>
        <v>0</v>
      </c>
      <c r="X20" s="177">
        <f t="shared" si="29"/>
        <v>0</v>
      </c>
      <c r="Y20" s="177">
        <f t="shared" si="29"/>
        <v>0</v>
      </c>
      <c r="Z20" s="177">
        <f t="shared" si="29"/>
        <v>0</v>
      </c>
      <c r="AA20" s="177">
        <f t="shared" si="29"/>
        <v>0</v>
      </c>
      <c r="AB20" s="177">
        <f t="shared" si="29"/>
        <v>0</v>
      </c>
      <c r="AC20" s="177">
        <f t="shared" si="29"/>
        <v>0</v>
      </c>
      <c r="AD20" s="177">
        <f t="shared" si="29"/>
        <v>0</v>
      </c>
      <c r="AE20" s="177">
        <f t="shared" si="29"/>
        <v>0</v>
      </c>
      <c r="AF20" s="177">
        <f t="shared" si="29"/>
        <v>0</v>
      </c>
      <c r="AG20" s="177">
        <f t="shared" si="29"/>
        <v>0</v>
      </c>
      <c r="AH20" s="177">
        <f t="shared" si="29"/>
        <v>0</v>
      </c>
      <c r="AI20" s="177">
        <f t="shared" si="29"/>
        <v>0</v>
      </c>
      <c r="AJ20" s="177">
        <f t="shared" si="29"/>
        <v>0</v>
      </c>
      <c r="AK20" s="177">
        <f t="shared" si="29"/>
        <v>0</v>
      </c>
      <c r="AL20" s="177">
        <f t="shared" si="29"/>
        <v>0</v>
      </c>
      <c r="AM20" s="177">
        <f t="shared" si="29"/>
        <v>0</v>
      </c>
      <c r="AN20" s="177">
        <f t="shared" si="29"/>
        <v>0</v>
      </c>
      <c r="AO20" s="177">
        <f t="shared" si="29"/>
        <v>0</v>
      </c>
      <c r="AP20" s="177">
        <f t="shared" si="29"/>
        <v>0</v>
      </c>
      <c r="AQ20" s="177">
        <f t="shared" si="29"/>
        <v>0</v>
      </c>
      <c r="AR20" s="177">
        <f t="shared" si="29"/>
        <v>0</v>
      </c>
      <c r="AS20" s="177">
        <f t="shared" si="29"/>
        <v>0</v>
      </c>
      <c r="AT20" s="177">
        <f t="shared" si="29"/>
        <v>0</v>
      </c>
      <c r="AU20" s="177">
        <f t="shared" si="29"/>
        <v>0</v>
      </c>
      <c r="AV20" s="177">
        <f t="shared" si="29"/>
        <v>0</v>
      </c>
      <c r="AW20" s="177">
        <f t="shared" si="29"/>
        <v>0</v>
      </c>
      <c r="AX20" s="177">
        <f t="shared" si="29"/>
        <v>0</v>
      </c>
      <c r="AY20" s="177">
        <f t="shared" si="29"/>
        <v>0</v>
      </c>
      <c r="AZ20" s="177">
        <f t="shared" si="29"/>
        <v>0</v>
      </c>
      <c r="BA20" s="177">
        <f t="shared" si="29"/>
        <v>0</v>
      </c>
      <c r="BB20" s="177">
        <f t="shared" si="29"/>
        <v>0</v>
      </c>
      <c r="BC20" s="177">
        <f t="shared" si="29"/>
        <v>0</v>
      </c>
      <c r="BD20" s="177">
        <f t="shared" si="29"/>
        <v>0</v>
      </c>
      <c r="BE20" s="177">
        <f t="shared" si="29"/>
        <v>0</v>
      </c>
      <c r="BF20" s="177">
        <f t="shared" si="29"/>
        <v>0</v>
      </c>
      <c r="BG20" s="177">
        <f t="shared" si="29"/>
        <v>0</v>
      </c>
      <c r="BH20" s="177">
        <f t="shared" si="29"/>
        <v>0</v>
      </c>
      <c r="BI20" s="177">
        <f t="shared" si="29"/>
        <v>0</v>
      </c>
      <c r="BJ20" s="177">
        <f t="shared" si="29"/>
        <v>0</v>
      </c>
      <c r="BK20" s="177">
        <f t="shared" si="29"/>
        <v>0</v>
      </c>
      <c r="BL20" s="177">
        <f t="shared" si="29"/>
        <v>0</v>
      </c>
      <c r="BM20" s="177">
        <f t="shared" si="29"/>
        <v>0</v>
      </c>
      <c r="BN20" s="177">
        <f t="shared" si="29"/>
        <v>0</v>
      </c>
      <c r="BO20" s="177">
        <f t="shared" si="29"/>
        <v>0</v>
      </c>
      <c r="BP20" s="177">
        <f t="shared" si="29"/>
        <v>0</v>
      </c>
      <c r="BQ20" s="177">
        <f t="shared" si="29"/>
        <v>0</v>
      </c>
      <c r="BR20" s="177">
        <f t="shared" si="29"/>
        <v>0</v>
      </c>
      <c r="BS20" s="177">
        <f t="shared" si="29"/>
        <v>0</v>
      </c>
      <c r="BT20" s="177">
        <f t="shared" si="29"/>
        <v>0</v>
      </c>
      <c r="BU20" s="177">
        <f t="shared" si="29"/>
        <v>0</v>
      </c>
      <c r="BV20" s="177">
        <f t="shared" si="29"/>
        <v>0</v>
      </c>
      <c r="BW20" s="177">
        <f t="shared" si="29"/>
        <v>0</v>
      </c>
      <c r="BX20" s="177">
        <f t="shared" si="29"/>
        <v>0</v>
      </c>
      <c r="BY20" s="177">
        <f t="shared" si="29"/>
        <v>0</v>
      </c>
      <c r="BZ20" s="177">
        <f t="shared" si="29"/>
        <v>0</v>
      </c>
      <c r="CA20" s="177">
        <f t="shared" si="29"/>
        <v>0</v>
      </c>
      <c r="CB20" s="177">
        <f t="shared" si="29"/>
        <v>0</v>
      </c>
      <c r="CC20" s="177">
        <f t="shared" si="29"/>
        <v>0</v>
      </c>
      <c r="CD20" s="177">
        <f t="shared" si="29"/>
        <v>0</v>
      </c>
      <c r="CE20" s="177">
        <f t="shared" si="29"/>
        <v>0</v>
      </c>
      <c r="CF20" s="177">
        <f t="shared" si="29"/>
        <v>0</v>
      </c>
      <c r="CG20" s="177">
        <f t="shared" si="29"/>
        <v>0</v>
      </c>
      <c r="CH20" s="177">
        <f t="shared" si="29"/>
        <v>0</v>
      </c>
      <c r="CI20" s="177">
        <f t="shared" ref="CI20:EL21" si="30">AND(CI$3&gt;=$F20,CI$2&lt;=$F20)*1</f>
        <v>0</v>
      </c>
      <c r="CJ20" s="177">
        <f t="shared" si="30"/>
        <v>0</v>
      </c>
      <c r="CK20" s="177">
        <f t="shared" si="30"/>
        <v>0</v>
      </c>
      <c r="CL20" s="177">
        <f t="shared" si="30"/>
        <v>0</v>
      </c>
      <c r="CM20" s="177">
        <f t="shared" si="30"/>
        <v>0</v>
      </c>
      <c r="CN20" s="177">
        <f t="shared" si="30"/>
        <v>0</v>
      </c>
      <c r="CO20" s="177">
        <f t="shared" si="30"/>
        <v>0</v>
      </c>
      <c r="CP20" s="177">
        <f t="shared" si="30"/>
        <v>0</v>
      </c>
      <c r="CQ20" s="177">
        <f t="shared" si="30"/>
        <v>0</v>
      </c>
      <c r="CR20" s="177">
        <f t="shared" si="30"/>
        <v>0</v>
      </c>
      <c r="CS20" s="177">
        <f t="shared" si="30"/>
        <v>0</v>
      </c>
      <c r="CT20" s="177">
        <f t="shared" si="30"/>
        <v>0</v>
      </c>
      <c r="CU20" s="177">
        <f t="shared" si="30"/>
        <v>0</v>
      </c>
      <c r="CV20" s="177">
        <f t="shared" si="30"/>
        <v>0</v>
      </c>
      <c r="CW20" s="177">
        <f t="shared" si="30"/>
        <v>0</v>
      </c>
      <c r="CX20" s="177">
        <f t="shared" si="30"/>
        <v>0</v>
      </c>
      <c r="CY20" s="177">
        <f t="shared" si="30"/>
        <v>0</v>
      </c>
      <c r="CZ20" s="177">
        <f t="shared" si="30"/>
        <v>0</v>
      </c>
      <c r="DA20" s="177">
        <f t="shared" si="30"/>
        <v>0</v>
      </c>
      <c r="DB20" s="177">
        <f t="shared" si="30"/>
        <v>0</v>
      </c>
      <c r="DC20" s="177">
        <f t="shared" si="30"/>
        <v>0</v>
      </c>
      <c r="DD20" s="177">
        <f t="shared" si="30"/>
        <v>0</v>
      </c>
      <c r="DE20" s="177">
        <f t="shared" si="30"/>
        <v>0</v>
      </c>
      <c r="DF20" s="177">
        <f t="shared" si="30"/>
        <v>0</v>
      </c>
      <c r="DG20" s="177">
        <f t="shared" si="30"/>
        <v>0</v>
      </c>
      <c r="DH20" s="177">
        <f t="shared" si="30"/>
        <v>0</v>
      </c>
      <c r="DI20" s="177">
        <f t="shared" si="30"/>
        <v>0</v>
      </c>
      <c r="DJ20" s="177">
        <f t="shared" si="30"/>
        <v>0</v>
      </c>
      <c r="DK20" s="177">
        <f t="shared" si="30"/>
        <v>0</v>
      </c>
      <c r="DL20" s="177">
        <f t="shared" si="30"/>
        <v>0</v>
      </c>
      <c r="DM20" s="177">
        <f t="shared" si="30"/>
        <v>0</v>
      </c>
      <c r="DN20" s="177">
        <f t="shared" si="30"/>
        <v>0</v>
      </c>
      <c r="DO20" s="177">
        <f t="shared" si="30"/>
        <v>0</v>
      </c>
      <c r="DP20" s="177">
        <f t="shared" si="30"/>
        <v>0</v>
      </c>
      <c r="DQ20" s="177">
        <f t="shared" si="30"/>
        <v>0</v>
      </c>
      <c r="DR20" s="177">
        <f t="shared" si="30"/>
        <v>0</v>
      </c>
      <c r="DS20" s="177">
        <f t="shared" si="30"/>
        <v>0</v>
      </c>
      <c r="DT20" s="177">
        <f t="shared" si="30"/>
        <v>0</v>
      </c>
      <c r="DU20" s="177">
        <f t="shared" si="30"/>
        <v>0</v>
      </c>
      <c r="DV20" s="177">
        <f t="shared" si="30"/>
        <v>0</v>
      </c>
      <c r="DW20" s="177">
        <f t="shared" si="30"/>
        <v>0</v>
      </c>
      <c r="DX20" s="177">
        <f t="shared" si="30"/>
        <v>0</v>
      </c>
      <c r="DY20" s="177">
        <f t="shared" si="30"/>
        <v>0</v>
      </c>
      <c r="DZ20" s="177">
        <f t="shared" si="30"/>
        <v>0</v>
      </c>
      <c r="EA20" s="177">
        <f t="shared" si="30"/>
        <v>0</v>
      </c>
      <c r="EB20" s="177">
        <f t="shared" si="30"/>
        <v>0</v>
      </c>
      <c r="EC20" s="177">
        <f t="shared" si="30"/>
        <v>0</v>
      </c>
      <c r="ED20" s="177">
        <f t="shared" si="30"/>
        <v>0</v>
      </c>
      <c r="EE20" s="177">
        <f t="shared" si="30"/>
        <v>0</v>
      </c>
      <c r="EF20" s="177">
        <f t="shared" si="30"/>
        <v>0</v>
      </c>
      <c r="EG20" s="177">
        <f t="shared" si="30"/>
        <v>0</v>
      </c>
      <c r="EH20" s="177">
        <f t="shared" si="30"/>
        <v>0</v>
      </c>
      <c r="EI20" s="177">
        <f t="shared" si="30"/>
        <v>0</v>
      </c>
      <c r="EJ20" s="177">
        <f t="shared" si="30"/>
        <v>0</v>
      </c>
      <c r="EK20" s="177">
        <f t="shared" si="30"/>
        <v>0</v>
      </c>
      <c r="EL20" s="177">
        <f t="shared" si="30"/>
        <v>0</v>
      </c>
      <c r="EM20" s="177">
        <f t="shared" ref="EM20:FB21" si="31">AND(EM$3&gt;=$F20,EM$2&lt;=$F20)*1</f>
        <v>0</v>
      </c>
      <c r="EN20" s="177">
        <f t="shared" si="31"/>
        <v>0</v>
      </c>
      <c r="EO20" s="177">
        <f t="shared" si="31"/>
        <v>0</v>
      </c>
      <c r="EP20" s="177">
        <f t="shared" si="31"/>
        <v>0</v>
      </c>
      <c r="EQ20" s="177">
        <f t="shared" si="31"/>
        <v>0</v>
      </c>
      <c r="ER20" s="177">
        <f t="shared" si="31"/>
        <v>0</v>
      </c>
      <c r="ES20" s="177">
        <f t="shared" si="31"/>
        <v>0</v>
      </c>
      <c r="ET20" s="177">
        <f t="shared" si="31"/>
        <v>0</v>
      </c>
      <c r="EU20" s="177">
        <f t="shared" si="31"/>
        <v>0</v>
      </c>
      <c r="EV20" s="177">
        <f t="shared" si="31"/>
        <v>0</v>
      </c>
      <c r="EW20" s="177">
        <f t="shared" si="31"/>
        <v>0</v>
      </c>
      <c r="EX20" s="177">
        <f t="shared" si="31"/>
        <v>0</v>
      </c>
      <c r="EY20" s="177">
        <f t="shared" si="31"/>
        <v>0</v>
      </c>
      <c r="EZ20" s="177">
        <f t="shared" si="31"/>
        <v>0</v>
      </c>
      <c r="FA20" s="177">
        <f t="shared" si="31"/>
        <v>0</v>
      </c>
      <c r="FB20" s="177">
        <f t="shared" si="31"/>
        <v>0</v>
      </c>
      <c r="FC20" s="177">
        <f t="shared" ref="FC20:FI21" si="32">AND(FC$3&gt;=$F20,FC$2&lt;=$F20)*1</f>
        <v>0</v>
      </c>
      <c r="FD20" s="177">
        <f t="shared" si="32"/>
        <v>0</v>
      </c>
      <c r="FE20" s="177">
        <f t="shared" si="32"/>
        <v>0</v>
      </c>
      <c r="FF20" s="177">
        <f t="shared" si="32"/>
        <v>0</v>
      </c>
      <c r="FG20" s="177">
        <f t="shared" si="32"/>
        <v>0</v>
      </c>
      <c r="FH20" s="177">
        <f t="shared" si="32"/>
        <v>0</v>
      </c>
      <c r="FI20" s="177">
        <f t="shared" si="32"/>
        <v>0</v>
      </c>
      <c r="FJ20" s="16"/>
    </row>
    <row r="21" spans="1:166" outlineLevel="1" x14ac:dyDescent="0.3">
      <c r="A21" s="1"/>
      <c r="B21" s="1"/>
      <c r="C21" s="1"/>
      <c r="D21" s="1" t="s">
        <v>84</v>
      </c>
      <c r="E21" s="13"/>
      <c r="F21" s="214">
        <f>'Instructions and Inputs'!$H$190</f>
        <v>0</v>
      </c>
      <c r="G21" s="1"/>
      <c r="H21" s="1"/>
      <c r="I21" s="1"/>
      <c r="J21" s="1"/>
      <c r="K21" s="1"/>
      <c r="L21" s="1"/>
      <c r="M21" s="1"/>
      <c r="N21" s="1"/>
      <c r="O21" s="1"/>
      <c r="P21" s="1"/>
      <c r="Q21" s="1"/>
      <c r="R21" s="1"/>
      <c r="S21" s="13" t="s">
        <v>223</v>
      </c>
      <c r="T21" s="176">
        <f>SUM($V21:$FI21)</f>
        <v>0</v>
      </c>
      <c r="U21" s="1"/>
      <c r="V21" s="177">
        <f>AND(V$3&gt;=$F21,V$2&lt;=$F21)*1</f>
        <v>0</v>
      </c>
      <c r="W21" s="177">
        <f t="shared" si="29"/>
        <v>0</v>
      </c>
      <c r="X21" s="177">
        <f t="shared" si="29"/>
        <v>0</v>
      </c>
      <c r="Y21" s="177">
        <f t="shared" si="29"/>
        <v>0</v>
      </c>
      <c r="Z21" s="177">
        <f t="shared" si="29"/>
        <v>0</v>
      </c>
      <c r="AA21" s="177">
        <f t="shared" si="29"/>
        <v>0</v>
      </c>
      <c r="AB21" s="177">
        <f t="shared" si="29"/>
        <v>0</v>
      </c>
      <c r="AC21" s="177">
        <f t="shared" si="29"/>
        <v>0</v>
      </c>
      <c r="AD21" s="177">
        <f t="shared" si="29"/>
        <v>0</v>
      </c>
      <c r="AE21" s="177">
        <f t="shared" si="29"/>
        <v>0</v>
      </c>
      <c r="AF21" s="177">
        <f t="shared" si="29"/>
        <v>0</v>
      </c>
      <c r="AG21" s="177">
        <f t="shared" si="29"/>
        <v>0</v>
      </c>
      <c r="AH21" s="177">
        <f t="shared" si="29"/>
        <v>0</v>
      </c>
      <c r="AI21" s="177">
        <f t="shared" si="29"/>
        <v>0</v>
      </c>
      <c r="AJ21" s="177">
        <f t="shared" si="29"/>
        <v>0</v>
      </c>
      <c r="AK21" s="177">
        <f t="shared" si="29"/>
        <v>0</v>
      </c>
      <c r="AL21" s="177">
        <f t="shared" si="29"/>
        <v>0</v>
      </c>
      <c r="AM21" s="177">
        <f t="shared" si="29"/>
        <v>0</v>
      </c>
      <c r="AN21" s="177">
        <f t="shared" si="29"/>
        <v>0</v>
      </c>
      <c r="AO21" s="177">
        <f t="shared" si="29"/>
        <v>0</v>
      </c>
      <c r="AP21" s="177">
        <f t="shared" si="29"/>
        <v>0</v>
      </c>
      <c r="AQ21" s="177">
        <f t="shared" si="29"/>
        <v>0</v>
      </c>
      <c r="AR21" s="177">
        <f t="shared" si="29"/>
        <v>0</v>
      </c>
      <c r="AS21" s="177">
        <f t="shared" si="29"/>
        <v>0</v>
      </c>
      <c r="AT21" s="177">
        <f t="shared" si="29"/>
        <v>0</v>
      </c>
      <c r="AU21" s="177">
        <f t="shared" si="29"/>
        <v>0</v>
      </c>
      <c r="AV21" s="177">
        <f t="shared" si="29"/>
        <v>0</v>
      </c>
      <c r="AW21" s="177">
        <f t="shared" si="29"/>
        <v>0</v>
      </c>
      <c r="AX21" s="177">
        <f t="shared" si="29"/>
        <v>0</v>
      </c>
      <c r="AY21" s="177">
        <f t="shared" si="29"/>
        <v>0</v>
      </c>
      <c r="AZ21" s="177">
        <f t="shared" si="29"/>
        <v>0</v>
      </c>
      <c r="BA21" s="177">
        <f t="shared" si="29"/>
        <v>0</v>
      </c>
      <c r="BB21" s="177">
        <f t="shared" si="29"/>
        <v>0</v>
      </c>
      <c r="BC21" s="177">
        <f t="shared" si="29"/>
        <v>0</v>
      </c>
      <c r="BD21" s="177">
        <f t="shared" si="29"/>
        <v>0</v>
      </c>
      <c r="BE21" s="177">
        <f t="shared" si="29"/>
        <v>0</v>
      </c>
      <c r="BF21" s="177">
        <f t="shared" si="29"/>
        <v>0</v>
      </c>
      <c r="BG21" s="177">
        <f t="shared" si="29"/>
        <v>0</v>
      </c>
      <c r="BH21" s="177">
        <f t="shared" si="29"/>
        <v>0</v>
      </c>
      <c r="BI21" s="177">
        <f t="shared" si="29"/>
        <v>0</v>
      </c>
      <c r="BJ21" s="177">
        <f t="shared" si="29"/>
        <v>0</v>
      </c>
      <c r="BK21" s="177">
        <f t="shared" si="29"/>
        <v>0</v>
      </c>
      <c r="BL21" s="177">
        <f t="shared" si="29"/>
        <v>0</v>
      </c>
      <c r="BM21" s="177">
        <f t="shared" si="29"/>
        <v>0</v>
      </c>
      <c r="BN21" s="177">
        <f t="shared" si="29"/>
        <v>0</v>
      </c>
      <c r="BO21" s="177">
        <f t="shared" si="29"/>
        <v>0</v>
      </c>
      <c r="BP21" s="177">
        <f t="shared" si="29"/>
        <v>0</v>
      </c>
      <c r="BQ21" s="177">
        <f t="shared" si="29"/>
        <v>0</v>
      </c>
      <c r="BR21" s="177">
        <f t="shared" si="29"/>
        <v>0</v>
      </c>
      <c r="BS21" s="177">
        <f t="shared" si="29"/>
        <v>0</v>
      </c>
      <c r="BT21" s="177">
        <f t="shared" si="29"/>
        <v>0</v>
      </c>
      <c r="BU21" s="177">
        <f t="shared" si="29"/>
        <v>0</v>
      </c>
      <c r="BV21" s="177">
        <f t="shared" si="29"/>
        <v>0</v>
      </c>
      <c r="BW21" s="177">
        <f t="shared" si="29"/>
        <v>0</v>
      </c>
      <c r="BX21" s="177">
        <f t="shared" si="29"/>
        <v>0</v>
      </c>
      <c r="BY21" s="177">
        <f t="shared" si="29"/>
        <v>0</v>
      </c>
      <c r="BZ21" s="177">
        <f t="shared" si="29"/>
        <v>0</v>
      </c>
      <c r="CA21" s="177">
        <f t="shared" si="29"/>
        <v>0</v>
      </c>
      <c r="CB21" s="177">
        <f t="shared" si="29"/>
        <v>0</v>
      </c>
      <c r="CC21" s="177">
        <f t="shared" si="29"/>
        <v>0</v>
      </c>
      <c r="CD21" s="177">
        <f t="shared" si="29"/>
        <v>0</v>
      </c>
      <c r="CE21" s="177">
        <f t="shared" si="29"/>
        <v>0</v>
      </c>
      <c r="CF21" s="177">
        <f t="shared" si="29"/>
        <v>0</v>
      </c>
      <c r="CG21" s="177">
        <f t="shared" si="29"/>
        <v>0</v>
      </c>
      <c r="CH21" s="177">
        <f t="shared" si="29"/>
        <v>0</v>
      </c>
      <c r="CI21" s="177">
        <f t="shared" si="30"/>
        <v>0</v>
      </c>
      <c r="CJ21" s="177">
        <f t="shared" si="30"/>
        <v>0</v>
      </c>
      <c r="CK21" s="177">
        <f t="shared" si="30"/>
        <v>0</v>
      </c>
      <c r="CL21" s="177">
        <f t="shared" si="30"/>
        <v>0</v>
      </c>
      <c r="CM21" s="177">
        <f t="shared" si="30"/>
        <v>0</v>
      </c>
      <c r="CN21" s="177">
        <f t="shared" si="30"/>
        <v>0</v>
      </c>
      <c r="CO21" s="177">
        <f t="shared" si="30"/>
        <v>0</v>
      </c>
      <c r="CP21" s="177">
        <f t="shared" si="30"/>
        <v>0</v>
      </c>
      <c r="CQ21" s="177">
        <f t="shared" si="30"/>
        <v>0</v>
      </c>
      <c r="CR21" s="177">
        <f t="shared" si="30"/>
        <v>0</v>
      </c>
      <c r="CS21" s="177">
        <f t="shared" si="30"/>
        <v>0</v>
      </c>
      <c r="CT21" s="177">
        <f t="shared" si="30"/>
        <v>0</v>
      </c>
      <c r="CU21" s="177">
        <f t="shared" si="30"/>
        <v>0</v>
      </c>
      <c r="CV21" s="177">
        <f t="shared" si="30"/>
        <v>0</v>
      </c>
      <c r="CW21" s="177">
        <f t="shared" si="30"/>
        <v>0</v>
      </c>
      <c r="CX21" s="177">
        <f t="shared" si="30"/>
        <v>0</v>
      </c>
      <c r="CY21" s="177">
        <f t="shared" si="30"/>
        <v>0</v>
      </c>
      <c r="CZ21" s="177">
        <f t="shared" si="30"/>
        <v>0</v>
      </c>
      <c r="DA21" s="177">
        <f t="shared" si="30"/>
        <v>0</v>
      </c>
      <c r="DB21" s="177">
        <f t="shared" si="30"/>
        <v>0</v>
      </c>
      <c r="DC21" s="177">
        <f t="shared" si="30"/>
        <v>0</v>
      </c>
      <c r="DD21" s="177">
        <f t="shared" si="30"/>
        <v>0</v>
      </c>
      <c r="DE21" s="177">
        <f t="shared" si="30"/>
        <v>0</v>
      </c>
      <c r="DF21" s="177">
        <f t="shared" si="30"/>
        <v>0</v>
      </c>
      <c r="DG21" s="177">
        <f t="shared" si="30"/>
        <v>0</v>
      </c>
      <c r="DH21" s="177">
        <f t="shared" si="30"/>
        <v>0</v>
      </c>
      <c r="DI21" s="177">
        <f t="shared" si="30"/>
        <v>0</v>
      </c>
      <c r="DJ21" s="177">
        <f t="shared" si="30"/>
        <v>0</v>
      </c>
      <c r="DK21" s="177">
        <f t="shared" si="30"/>
        <v>0</v>
      </c>
      <c r="DL21" s="177">
        <f t="shared" si="30"/>
        <v>0</v>
      </c>
      <c r="DM21" s="177">
        <f t="shared" si="30"/>
        <v>0</v>
      </c>
      <c r="DN21" s="177">
        <f t="shared" si="30"/>
        <v>0</v>
      </c>
      <c r="DO21" s="177">
        <f t="shared" si="30"/>
        <v>0</v>
      </c>
      <c r="DP21" s="177">
        <f t="shared" si="30"/>
        <v>0</v>
      </c>
      <c r="DQ21" s="177">
        <f t="shared" si="30"/>
        <v>0</v>
      </c>
      <c r="DR21" s="177">
        <f t="shared" si="30"/>
        <v>0</v>
      </c>
      <c r="DS21" s="177">
        <f t="shared" si="30"/>
        <v>0</v>
      </c>
      <c r="DT21" s="177">
        <f t="shared" si="30"/>
        <v>0</v>
      </c>
      <c r="DU21" s="177">
        <f t="shared" si="30"/>
        <v>0</v>
      </c>
      <c r="DV21" s="177">
        <f t="shared" si="30"/>
        <v>0</v>
      </c>
      <c r="DW21" s="177">
        <f t="shared" si="30"/>
        <v>0</v>
      </c>
      <c r="DX21" s="177">
        <f t="shared" si="30"/>
        <v>0</v>
      </c>
      <c r="DY21" s="177">
        <f t="shared" si="30"/>
        <v>0</v>
      </c>
      <c r="DZ21" s="177">
        <f t="shared" si="30"/>
        <v>0</v>
      </c>
      <c r="EA21" s="177">
        <f t="shared" si="30"/>
        <v>0</v>
      </c>
      <c r="EB21" s="177">
        <f t="shared" si="30"/>
        <v>0</v>
      </c>
      <c r="EC21" s="177">
        <f t="shared" si="30"/>
        <v>0</v>
      </c>
      <c r="ED21" s="177">
        <f t="shared" si="30"/>
        <v>0</v>
      </c>
      <c r="EE21" s="177">
        <f t="shared" si="30"/>
        <v>0</v>
      </c>
      <c r="EF21" s="177">
        <f t="shared" si="30"/>
        <v>0</v>
      </c>
      <c r="EG21" s="177">
        <f t="shared" si="30"/>
        <v>0</v>
      </c>
      <c r="EH21" s="177">
        <f t="shared" si="30"/>
        <v>0</v>
      </c>
      <c r="EI21" s="177">
        <f t="shared" si="30"/>
        <v>0</v>
      </c>
      <c r="EJ21" s="177">
        <f t="shared" si="30"/>
        <v>0</v>
      </c>
      <c r="EK21" s="177">
        <f t="shared" si="30"/>
        <v>0</v>
      </c>
      <c r="EL21" s="177">
        <f t="shared" si="30"/>
        <v>0</v>
      </c>
      <c r="EM21" s="177">
        <f t="shared" si="31"/>
        <v>0</v>
      </c>
      <c r="EN21" s="177">
        <f t="shared" si="31"/>
        <v>0</v>
      </c>
      <c r="EO21" s="177">
        <f t="shared" si="31"/>
        <v>0</v>
      </c>
      <c r="EP21" s="177">
        <f t="shared" si="31"/>
        <v>0</v>
      </c>
      <c r="EQ21" s="177">
        <f t="shared" si="31"/>
        <v>0</v>
      </c>
      <c r="ER21" s="177">
        <f t="shared" si="31"/>
        <v>0</v>
      </c>
      <c r="ES21" s="177">
        <f t="shared" si="31"/>
        <v>0</v>
      </c>
      <c r="ET21" s="177">
        <f t="shared" si="31"/>
        <v>0</v>
      </c>
      <c r="EU21" s="177">
        <f t="shared" si="31"/>
        <v>0</v>
      </c>
      <c r="EV21" s="177">
        <f t="shared" si="31"/>
        <v>0</v>
      </c>
      <c r="EW21" s="177">
        <f t="shared" si="31"/>
        <v>0</v>
      </c>
      <c r="EX21" s="177">
        <f t="shared" si="31"/>
        <v>0</v>
      </c>
      <c r="EY21" s="177">
        <f t="shared" si="31"/>
        <v>0</v>
      </c>
      <c r="EZ21" s="177">
        <f t="shared" si="31"/>
        <v>0</v>
      </c>
      <c r="FA21" s="177">
        <f t="shared" si="31"/>
        <v>0</v>
      </c>
      <c r="FB21" s="177">
        <f t="shared" si="31"/>
        <v>0</v>
      </c>
      <c r="FC21" s="177">
        <f t="shared" si="32"/>
        <v>0</v>
      </c>
      <c r="FD21" s="177">
        <f t="shared" si="32"/>
        <v>0</v>
      </c>
      <c r="FE21" s="177">
        <f t="shared" si="32"/>
        <v>0</v>
      </c>
      <c r="FF21" s="177">
        <f t="shared" si="32"/>
        <v>0</v>
      </c>
      <c r="FG21" s="177">
        <f t="shared" si="32"/>
        <v>0</v>
      </c>
      <c r="FH21" s="177">
        <f t="shared" si="32"/>
        <v>0</v>
      </c>
      <c r="FI21" s="177">
        <f t="shared" si="32"/>
        <v>0</v>
      </c>
      <c r="FJ21" s="16"/>
    </row>
    <row r="22" spans="1:166" x14ac:dyDescent="0.3">
      <c r="A22" s="1"/>
      <c r="B22" s="1"/>
      <c r="C22" s="1"/>
      <c r="D22" s="1"/>
      <c r="E22" s="1"/>
      <c r="F22" s="1"/>
      <c r="G22" s="1"/>
      <c r="H22" s="1"/>
      <c r="I22" s="1"/>
      <c r="J22" s="1"/>
      <c r="K22" s="1"/>
      <c r="L22" s="1"/>
      <c r="M22" s="1"/>
      <c r="N22" s="1"/>
      <c r="O22" s="1"/>
      <c r="P22" s="1"/>
      <c r="Q22" s="1"/>
      <c r="R22" s="1"/>
      <c r="S22" s="1"/>
      <c r="T22" s="82"/>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6"/>
    </row>
    <row r="23" spans="1:166" outlineLevel="1" x14ac:dyDescent="0.3">
      <c r="A23" s="1"/>
      <c r="B23" s="1"/>
      <c r="C23" s="1"/>
      <c r="D23" s="1"/>
      <c r="E23" s="1"/>
      <c r="F23" s="1"/>
      <c r="G23" s="1"/>
      <c r="H23" s="1"/>
      <c r="I23" s="1"/>
      <c r="J23" s="1"/>
      <c r="K23" s="1"/>
      <c r="L23" s="1"/>
      <c r="M23" s="1"/>
      <c r="N23" s="1"/>
      <c r="O23" s="1"/>
      <c r="P23" s="1"/>
      <c r="Q23" s="1"/>
      <c r="R23" s="1"/>
      <c r="S23" s="1"/>
      <c r="T23" s="82"/>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6"/>
    </row>
    <row r="24" spans="1:166" ht="14.1" customHeight="1" outlineLevel="1" thickBot="1" x14ac:dyDescent="0.35">
      <c r="A24" s="1"/>
      <c r="B24" s="5" t="s">
        <v>100</v>
      </c>
      <c r="C24" s="5"/>
      <c r="D24" s="5"/>
      <c r="E24" s="5"/>
      <c r="F24" s="5"/>
      <c r="G24" s="5"/>
      <c r="H24" s="5"/>
      <c r="I24" s="5"/>
      <c r="J24" s="5"/>
      <c r="K24" s="5"/>
      <c r="L24" s="5"/>
      <c r="M24" s="5"/>
      <c r="N24" s="5"/>
      <c r="O24" s="5"/>
      <c r="P24" s="5"/>
      <c r="Q24" s="5"/>
      <c r="R24" s="5"/>
      <c r="S24" s="5"/>
      <c r="T24" s="83"/>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16"/>
    </row>
    <row r="25" spans="1:166" outlineLevel="1" x14ac:dyDescent="0.3">
      <c r="A25" s="1"/>
      <c r="B25" s="1"/>
      <c r="C25" s="1"/>
      <c r="D25" s="1"/>
      <c r="E25" s="1"/>
      <c r="F25" s="1"/>
      <c r="G25" s="1"/>
      <c r="H25" s="1"/>
      <c r="I25" s="1"/>
      <c r="J25" s="1"/>
      <c r="K25" s="1"/>
      <c r="L25" s="1"/>
      <c r="M25" s="1"/>
      <c r="N25" s="1"/>
      <c r="O25" s="1"/>
      <c r="P25" s="1"/>
      <c r="Q25" s="1"/>
      <c r="R25" s="1"/>
      <c r="S25" s="1"/>
      <c r="T25" s="82"/>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6"/>
    </row>
    <row r="26" spans="1:166" outlineLevel="1" x14ac:dyDescent="0.3">
      <c r="A26" s="1"/>
      <c r="B26" s="1"/>
      <c r="C26" s="1"/>
      <c r="D26" s="1"/>
      <c r="E26" s="1"/>
      <c r="F26" s="15" t="s">
        <v>101</v>
      </c>
      <c r="G26" s="15" t="s">
        <v>102</v>
      </c>
      <c r="H26" s="1"/>
      <c r="I26" s="1"/>
      <c r="J26" s="1"/>
      <c r="K26" s="1"/>
      <c r="L26" s="1"/>
      <c r="M26" s="1"/>
      <c r="N26" s="1"/>
      <c r="O26" s="1"/>
      <c r="P26" s="1"/>
      <c r="Q26" s="1"/>
      <c r="R26" s="1"/>
      <c r="S26" s="1"/>
      <c r="T26" s="82"/>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6"/>
    </row>
    <row r="27" spans="1:166" ht="14.1" customHeight="1" outlineLevel="1" x14ac:dyDescent="0.3">
      <c r="A27" s="1"/>
      <c r="B27" s="1"/>
      <c r="C27" s="1"/>
      <c r="D27" s="2" t="s">
        <v>103</v>
      </c>
      <c r="E27" s="1"/>
      <c r="F27" s="13" t="s">
        <v>46</v>
      </c>
      <c r="G27" s="13" t="s">
        <v>227</v>
      </c>
      <c r="H27" s="1"/>
      <c r="I27" s="1"/>
      <c r="J27" s="1"/>
      <c r="K27" s="1"/>
      <c r="L27" s="1"/>
      <c r="M27" s="1"/>
      <c r="N27" s="1"/>
      <c r="O27" s="1"/>
      <c r="P27" s="1"/>
      <c r="Q27" s="1"/>
      <c r="R27" s="1"/>
      <c r="S27" s="1"/>
      <c r="T27" s="82"/>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6"/>
    </row>
    <row r="28" spans="1:166" outlineLevel="1" x14ac:dyDescent="0.3">
      <c r="A28" s="1"/>
      <c r="B28" s="1"/>
      <c r="C28" s="27"/>
      <c r="D28" s="179" t="str">
        <f>'Instructions and Inputs'!$D162</f>
        <v>Land Purchase Price</v>
      </c>
      <c r="E28" s="13"/>
      <c r="F28" s="178">
        <f>'Instructions and Inputs'!H162</f>
        <v>0</v>
      </c>
      <c r="G28" s="178" t="str">
        <f>IFERROR(F28/$T$13, "Check Date")</f>
        <v>Check Date</v>
      </c>
      <c r="S28" s="13" t="s">
        <v>93</v>
      </c>
      <c r="T28" s="176">
        <f t="shared" ref="T28:T38" si="33">SUM($V28:$FJ28)</f>
        <v>0</v>
      </c>
      <c r="U28" s="1"/>
      <c r="V28" s="177">
        <f>IFERROR(-$G28*V$13,0)</f>
        <v>0</v>
      </c>
      <c r="W28" s="177">
        <f t="shared" ref="W28:CH29" si="34">IFERROR(-$G28*W$13,0)</f>
        <v>0</v>
      </c>
      <c r="X28" s="177">
        <f t="shared" si="34"/>
        <v>0</v>
      </c>
      <c r="Y28" s="177">
        <f t="shared" si="34"/>
        <v>0</v>
      </c>
      <c r="Z28" s="177">
        <f t="shared" si="34"/>
        <v>0</v>
      </c>
      <c r="AA28" s="177">
        <f t="shared" si="34"/>
        <v>0</v>
      </c>
      <c r="AB28" s="177">
        <f t="shared" si="34"/>
        <v>0</v>
      </c>
      <c r="AC28" s="177">
        <f t="shared" si="34"/>
        <v>0</v>
      </c>
      <c r="AD28" s="177">
        <f t="shared" si="34"/>
        <v>0</v>
      </c>
      <c r="AE28" s="177">
        <f t="shared" si="34"/>
        <v>0</v>
      </c>
      <c r="AF28" s="177">
        <f t="shared" si="34"/>
        <v>0</v>
      </c>
      <c r="AG28" s="177">
        <f t="shared" si="34"/>
        <v>0</v>
      </c>
      <c r="AH28" s="177">
        <f t="shared" si="34"/>
        <v>0</v>
      </c>
      <c r="AI28" s="177">
        <f t="shared" si="34"/>
        <v>0</v>
      </c>
      <c r="AJ28" s="177">
        <f t="shared" si="34"/>
        <v>0</v>
      </c>
      <c r="AK28" s="177">
        <f t="shared" si="34"/>
        <v>0</v>
      </c>
      <c r="AL28" s="177">
        <f t="shared" si="34"/>
        <v>0</v>
      </c>
      <c r="AM28" s="177">
        <f t="shared" si="34"/>
        <v>0</v>
      </c>
      <c r="AN28" s="177">
        <f t="shared" si="34"/>
        <v>0</v>
      </c>
      <c r="AO28" s="177">
        <f t="shared" si="34"/>
        <v>0</v>
      </c>
      <c r="AP28" s="177">
        <f t="shared" si="34"/>
        <v>0</v>
      </c>
      <c r="AQ28" s="177">
        <f t="shared" si="34"/>
        <v>0</v>
      </c>
      <c r="AR28" s="177">
        <f t="shared" si="34"/>
        <v>0</v>
      </c>
      <c r="AS28" s="177">
        <f t="shared" si="34"/>
        <v>0</v>
      </c>
      <c r="AT28" s="177">
        <f t="shared" si="34"/>
        <v>0</v>
      </c>
      <c r="AU28" s="177">
        <f t="shared" si="34"/>
        <v>0</v>
      </c>
      <c r="AV28" s="177">
        <f t="shared" si="34"/>
        <v>0</v>
      </c>
      <c r="AW28" s="177">
        <f t="shared" si="34"/>
        <v>0</v>
      </c>
      <c r="AX28" s="177">
        <f t="shared" si="34"/>
        <v>0</v>
      </c>
      <c r="AY28" s="177">
        <f t="shared" si="34"/>
        <v>0</v>
      </c>
      <c r="AZ28" s="177">
        <f t="shared" si="34"/>
        <v>0</v>
      </c>
      <c r="BA28" s="177">
        <f t="shared" si="34"/>
        <v>0</v>
      </c>
      <c r="BB28" s="177">
        <f t="shared" si="34"/>
        <v>0</v>
      </c>
      <c r="BC28" s="177">
        <f t="shared" si="34"/>
        <v>0</v>
      </c>
      <c r="BD28" s="177">
        <f t="shared" si="34"/>
        <v>0</v>
      </c>
      <c r="BE28" s="177">
        <f t="shared" si="34"/>
        <v>0</v>
      </c>
      <c r="BF28" s="177">
        <f t="shared" si="34"/>
        <v>0</v>
      </c>
      <c r="BG28" s="177">
        <f t="shared" si="34"/>
        <v>0</v>
      </c>
      <c r="BH28" s="177">
        <f t="shared" si="34"/>
        <v>0</v>
      </c>
      <c r="BI28" s="177">
        <f t="shared" si="34"/>
        <v>0</v>
      </c>
      <c r="BJ28" s="177">
        <f t="shared" si="34"/>
        <v>0</v>
      </c>
      <c r="BK28" s="177">
        <f t="shared" si="34"/>
        <v>0</v>
      </c>
      <c r="BL28" s="177">
        <f t="shared" si="34"/>
        <v>0</v>
      </c>
      <c r="BM28" s="177">
        <f t="shared" si="34"/>
        <v>0</v>
      </c>
      <c r="BN28" s="177">
        <f t="shared" si="34"/>
        <v>0</v>
      </c>
      <c r="BO28" s="177">
        <f t="shared" si="34"/>
        <v>0</v>
      </c>
      <c r="BP28" s="177">
        <f t="shared" si="34"/>
        <v>0</v>
      </c>
      <c r="BQ28" s="177">
        <f t="shared" si="34"/>
        <v>0</v>
      </c>
      <c r="BR28" s="177">
        <f t="shared" si="34"/>
        <v>0</v>
      </c>
      <c r="BS28" s="177">
        <f t="shared" si="34"/>
        <v>0</v>
      </c>
      <c r="BT28" s="177">
        <f t="shared" si="34"/>
        <v>0</v>
      </c>
      <c r="BU28" s="177">
        <f t="shared" si="34"/>
        <v>0</v>
      </c>
      <c r="BV28" s="177">
        <f t="shared" si="34"/>
        <v>0</v>
      </c>
      <c r="BW28" s="177">
        <f t="shared" si="34"/>
        <v>0</v>
      </c>
      <c r="BX28" s="177">
        <f t="shared" si="34"/>
        <v>0</v>
      </c>
      <c r="BY28" s="177">
        <f t="shared" si="34"/>
        <v>0</v>
      </c>
      <c r="BZ28" s="177">
        <f t="shared" si="34"/>
        <v>0</v>
      </c>
      <c r="CA28" s="177">
        <f t="shared" si="34"/>
        <v>0</v>
      </c>
      <c r="CB28" s="177">
        <f t="shared" si="34"/>
        <v>0</v>
      </c>
      <c r="CC28" s="177">
        <f t="shared" si="34"/>
        <v>0</v>
      </c>
      <c r="CD28" s="177">
        <f t="shared" si="34"/>
        <v>0</v>
      </c>
      <c r="CE28" s="177">
        <f t="shared" si="34"/>
        <v>0</v>
      </c>
      <c r="CF28" s="177">
        <f t="shared" si="34"/>
        <v>0</v>
      </c>
      <c r="CG28" s="177">
        <f t="shared" si="34"/>
        <v>0</v>
      </c>
      <c r="CH28" s="177">
        <f t="shared" si="34"/>
        <v>0</v>
      </c>
      <c r="CI28" s="177">
        <f t="shared" ref="CI28:ET31" si="35">IFERROR(-$G28*CI$13,0)</f>
        <v>0</v>
      </c>
      <c r="CJ28" s="177">
        <f t="shared" si="35"/>
        <v>0</v>
      </c>
      <c r="CK28" s="177">
        <f t="shared" si="35"/>
        <v>0</v>
      </c>
      <c r="CL28" s="177">
        <f t="shared" si="35"/>
        <v>0</v>
      </c>
      <c r="CM28" s="177">
        <f t="shared" si="35"/>
        <v>0</v>
      </c>
      <c r="CN28" s="177">
        <f t="shared" si="35"/>
        <v>0</v>
      </c>
      <c r="CO28" s="177">
        <f t="shared" si="35"/>
        <v>0</v>
      </c>
      <c r="CP28" s="177">
        <f t="shared" si="35"/>
        <v>0</v>
      </c>
      <c r="CQ28" s="177">
        <f t="shared" si="35"/>
        <v>0</v>
      </c>
      <c r="CR28" s="177">
        <f t="shared" si="35"/>
        <v>0</v>
      </c>
      <c r="CS28" s="177">
        <f t="shared" si="35"/>
        <v>0</v>
      </c>
      <c r="CT28" s="177">
        <f t="shared" si="35"/>
        <v>0</v>
      </c>
      <c r="CU28" s="177">
        <f t="shared" si="35"/>
        <v>0</v>
      </c>
      <c r="CV28" s="177">
        <f t="shared" si="35"/>
        <v>0</v>
      </c>
      <c r="CW28" s="177">
        <f t="shared" si="35"/>
        <v>0</v>
      </c>
      <c r="CX28" s="177">
        <f t="shared" si="35"/>
        <v>0</v>
      </c>
      <c r="CY28" s="177">
        <f t="shared" si="35"/>
        <v>0</v>
      </c>
      <c r="CZ28" s="177">
        <f t="shared" si="35"/>
        <v>0</v>
      </c>
      <c r="DA28" s="177">
        <f t="shared" si="35"/>
        <v>0</v>
      </c>
      <c r="DB28" s="177">
        <f t="shared" si="35"/>
        <v>0</v>
      </c>
      <c r="DC28" s="177">
        <f t="shared" si="35"/>
        <v>0</v>
      </c>
      <c r="DD28" s="177">
        <f t="shared" si="35"/>
        <v>0</v>
      </c>
      <c r="DE28" s="177">
        <f t="shared" si="35"/>
        <v>0</v>
      </c>
      <c r="DF28" s="177">
        <f t="shared" si="35"/>
        <v>0</v>
      </c>
      <c r="DG28" s="177">
        <f t="shared" si="35"/>
        <v>0</v>
      </c>
      <c r="DH28" s="177">
        <f t="shared" si="35"/>
        <v>0</v>
      </c>
      <c r="DI28" s="177">
        <f t="shared" si="35"/>
        <v>0</v>
      </c>
      <c r="DJ28" s="177">
        <f t="shared" si="35"/>
        <v>0</v>
      </c>
      <c r="DK28" s="177">
        <f t="shared" si="35"/>
        <v>0</v>
      </c>
      <c r="DL28" s="177">
        <f t="shared" si="35"/>
        <v>0</v>
      </c>
      <c r="DM28" s="177">
        <f t="shared" si="35"/>
        <v>0</v>
      </c>
      <c r="DN28" s="177">
        <f t="shared" si="35"/>
        <v>0</v>
      </c>
      <c r="DO28" s="177">
        <f t="shared" si="35"/>
        <v>0</v>
      </c>
      <c r="DP28" s="177">
        <f t="shared" si="35"/>
        <v>0</v>
      </c>
      <c r="DQ28" s="177">
        <f t="shared" si="35"/>
        <v>0</v>
      </c>
      <c r="DR28" s="177">
        <f t="shared" si="35"/>
        <v>0</v>
      </c>
      <c r="DS28" s="177">
        <f t="shared" si="35"/>
        <v>0</v>
      </c>
      <c r="DT28" s="177">
        <f t="shared" si="35"/>
        <v>0</v>
      </c>
      <c r="DU28" s="177">
        <f t="shared" si="35"/>
        <v>0</v>
      </c>
      <c r="DV28" s="177">
        <f t="shared" si="35"/>
        <v>0</v>
      </c>
      <c r="DW28" s="177">
        <f t="shared" si="35"/>
        <v>0</v>
      </c>
      <c r="DX28" s="177">
        <f t="shared" si="35"/>
        <v>0</v>
      </c>
      <c r="DY28" s="177">
        <f t="shared" si="35"/>
        <v>0</v>
      </c>
      <c r="DZ28" s="177">
        <f t="shared" si="35"/>
        <v>0</v>
      </c>
      <c r="EA28" s="177">
        <f t="shared" si="35"/>
        <v>0</v>
      </c>
      <c r="EB28" s="177">
        <f t="shared" si="35"/>
        <v>0</v>
      </c>
      <c r="EC28" s="177">
        <f t="shared" si="35"/>
        <v>0</v>
      </c>
      <c r="ED28" s="177">
        <f t="shared" si="35"/>
        <v>0</v>
      </c>
      <c r="EE28" s="177">
        <f t="shared" si="35"/>
        <v>0</v>
      </c>
      <c r="EF28" s="177">
        <f t="shared" si="35"/>
        <v>0</v>
      </c>
      <c r="EG28" s="177">
        <f t="shared" si="35"/>
        <v>0</v>
      </c>
      <c r="EH28" s="177">
        <f t="shared" si="35"/>
        <v>0</v>
      </c>
      <c r="EI28" s="177">
        <f t="shared" si="35"/>
        <v>0</v>
      </c>
      <c r="EJ28" s="177">
        <f t="shared" si="35"/>
        <v>0</v>
      </c>
      <c r="EK28" s="177">
        <f t="shared" si="35"/>
        <v>0</v>
      </c>
      <c r="EL28" s="177">
        <f t="shared" si="35"/>
        <v>0</v>
      </c>
      <c r="EM28" s="177">
        <f t="shared" si="35"/>
        <v>0</v>
      </c>
      <c r="EN28" s="177">
        <f t="shared" si="35"/>
        <v>0</v>
      </c>
      <c r="EO28" s="177">
        <f t="shared" si="35"/>
        <v>0</v>
      </c>
      <c r="EP28" s="177">
        <f t="shared" si="35"/>
        <v>0</v>
      </c>
      <c r="EQ28" s="177">
        <f t="shared" si="35"/>
        <v>0</v>
      </c>
      <c r="ER28" s="177">
        <f t="shared" si="35"/>
        <v>0</v>
      </c>
      <c r="ES28" s="177">
        <f t="shared" si="35"/>
        <v>0</v>
      </c>
      <c r="ET28" s="177">
        <f t="shared" si="35"/>
        <v>0</v>
      </c>
      <c r="EU28" s="177">
        <f t="shared" ref="EU28:FI30" si="36">IFERROR(-$G28*EU$13,0)</f>
        <v>0</v>
      </c>
      <c r="EV28" s="177">
        <f t="shared" si="36"/>
        <v>0</v>
      </c>
      <c r="EW28" s="177">
        <f t="shared" si="36"/>
        <v>0</v>
      </c>
      <c r="EX28" s="177">
        <f t="shared" si="36"/>
        <v>0</v>
      </c>
      <c r="EY28" s="177">
        <f t="shared" si="36"/>
        <v>0</v>
      </c>
      <c r="EZ28" s="177">
        <f t="shared" si="36"/>
        <v>0</v>
      </c>
      <c r="FA28" s="177">
        <f t="shared" si="36"/>
        <v>0</v>
      </c>
      <c r="FB28" s="177">
        <f t="shared" si="36"/>
        <v>0</v>
      </c>
      <c r="FC28" s="177">
        <f t="shared" si="36"/>
        <v>0</v>
      </c>
      <c r="FD28" s="177">
        <f t="shared" si="36"/>
        <v>0</v>
      </c>
      <c r="FE28" s="177">
        <f t="shared" si="36"/>
        <v>0</v>
      </c>
      <c r="FF28" s="177">
        <f t="shared" si="36"/>
        <v>0</v>
      </c>
      <c r="FG28" s="177">
        <f t="shared" si="36"/>
        <v>0</v>
      </c>
      <c r="FH28" s="177">
        <f t="shared" si="36"/>
        <v>0</v>
      </c>
      <c r="FI28" s="177">
        <f t="shared" si="36"/>
        <v>0</v>
      </c>
      <c r="FJ28" s="16"/>
    </row>
    <row r="29" spans="1:166" outlineLevel="1" x14ac:dyDescent="0.3">
      <c r="A29" s="1"/>
      <c r="B29" s="1"/>
      <c r="C29" s="27"/>
      <c r="D29" s="179" t="str">
        <f>'Instructions and Inputs'!$D163</f>
        <v>Acquisition Costs</v>
      </c>
      <c r="E29" s="13"/>
      <c r="F29" s="178">
        <f>'Instructions and Inputs'!H163</f>
        <v>0</v>
      </c>
      <c r="G29" s="178" t="str">
        <f t="shared" ref="G29:G38" si="37">IFERROR(F29/$T$13, "Check Date")</f>
        <v>Check Date</v>
      </c>
      <c r="S29" s="13" t="s">
        <v>93</v>
      </c>
      <c r="T29" s="176">
        <f t="shared" si="33"/>
        <v>0</v>
      </c>
      <c r="U29" s="1"/>
      <c r="V29" s="177">
        <f t="shared" ref="V29:AK38" si="38">IFERROR(-$G29*V$13,0)</f>
        <v>0</v>
      </c>
      <c r="W29" s="177">
        <f t="shared" si="38"/>
        <v>0</v>
      </c>
      <c r="X29" s="177">
        <f t="shared" si="38"/>
        <v>0</v>
      </c>
      <c r="Y29" s="177">
        <f t="shared" si="38"/>
        <v>0</v>
      </c>
      <c r="Z29" s="177">
        <f t="shared" si="38"/>
        <v>0</v>
      </c>
      <c r="AA29" s="177">
        <f t="shared" si="38"/>
        <v>0</v>
      </c>
      <c r="AB29" s="177">
        <f t="shared" si="38"/>
        <v>0</v>
      </c>
      <c r="AC29" s="177">
        <f t="shared" si="38"/>
        <v>0</v>
      </c>
      <c r="AD29" s="177">
        <f t="shared" si="38"/>
        <v>0</v>
      </c>
      <c r="AE29" s="177">
        <f t="shared" si="38"/>
        <v>0</v>
      </c>
      <c r="AF29" s="177">
        <f t="shared" si="38"/>
        <v>0</v>
      </c>
      <c r="AG29" s="177">
        <f t="shared" si="38"/>
        <v>0</v>
      </c>
      <c r="AH29" s="177">
        <f t="shared" si="38"/>
        <v>0</v>
      </c>
      <c r="AI29" s="177">
        <f t="shared" si="38"/>
        <v>0</v>
      </c>
      <c r="AJ29" s="177">
        <f t="shared" si="38"/>
        <v>0</v>
      </c>
      <c r="AK29" s="177">
        <f t="shared" si="38"/>
        <v>0</v>
      </c>
      <c r="AL29" s="177">
        <f t="shared" si="34"/>
        <v>0</v>
      </c>
      <c r="AM29" s="177">
        <f t="shared" si="34"/>
        <v>0</v>
      </c>
      <c r="AN29" s="177">
        <f t="shared" si="34"/>
        <v>0</v>
      </c>
      <c r="AO29" s="177">
        <f t="shared" si="34"/>
        <v>0</v>
      </c>
      <c r="AP29" s="177">
        <f t="shared" si="34"/>
        <v>0</v>
      </c>
      <c r="AQ29" s="177">
        <f t="shared" si="34"/>
        <v>0</v>
      </c>
      <c r="AR29" s="177">
        <f t="shared" si="34"/>
        <v>0</v>
      </c>
      <c r="AS29" s="177">
        <f t="shared" si="34"/>
        <v>0</v>
      </c>
      <c r="AT29" s="177">
        <f t="shared" si="34"/>
        <v>0</v>
      </c>
      <c r="AU29" s="177">
        <f t="shared" si="34"/>
        <v>0</v>
      </c>
      <c r="AV29" s="177">
        <f t="shared" si="34"/>
        <v>0</v>
      </c>
      <c r="AW29" s="177">
        <f t="shared" si="34"/>
        <v>0</v>
      </c>
      <c r="AX29" s="177">
        <f t="shared" si="34"/>
        <v>0</v>
      </c>
      <c r="AY29" s="177">
        <f t="shared" si="34"/>
        <v>0</v>
      </c>
      <c r="AZ29" s="177">
        <f t="shared" si="34"/>
        <v>0</v>
      </c>
      <c r="BA29" s="177">
        <f t="shared" si="34"/>
        <v>0</v>
      </c>
      <c r="BB29" s="177">
        <f t="shared" si="34"/>
        <v>0</v>
      </c>
      <c r="BC29" s="177">
        <f t="shared" si="34"/>
        <v>0</v>
      </c>
      <c r="BD29" s="177">
        <f t="shared" si="34"/>
        <v>0</v>
      </c>
      <c r="BE29" s="177">
        <f t="shared" si="34"/>
        <v>0</v>
      </c>
      <c r="BF29" s="177">
        <f t="shared" si="34"/>
        <v>0</v>
      </c>
      <c r="BG29" s="177">
        <f t="shared" si="34"/>
        <v>0</v>
      </c>
      <c r="BH29" s="177">
        <f t="shared" si="34"/>
        <v>0</v>
      </c>
      <c r="BI29" s="177">
        <f t="shared" si="34"/>
        <v>0</v>
      </c>
      <c r="BJ29" s="177">
        <f t="shared" si="34"/>
        <v>0</v>
      </c>
      <c r="BK29" s="177">
        <f t="shared" si="34"/>
        <v>0</v>
      </c>
      <c r="BL29" s="177">
        <f t="shared" si="34"/>
        <v>0</v>
      </c>
      <c r="BM29" s="177">
        <f t="shared" si="34"/>
        <v>0</v>
      </c>
      <c r="BN29" s="177">
        <f t="shared" si="34"/>
        <v>0</v>
      </c>
      <c r="BO29" s="177">
        <f t="shared" si="34"/>
        <v>0</v>
      </c>
      <c r="BP29" s="177">
        <f t="shared" si="34"/>
        <v>0</v>
      </c>
      <c r="BQ29" s="177">
        <f t="shared" si="34"/>
        <v>0</v>
      </c>
      <c r="BR29" s="177">
        <f t="shared" si="34"/>
        <v>0</v>
      </c>
      <c r="BS29" s="177">
        <f t="shared" si="34"/>
        <v>0</v>
      </c>
      <c r="BT29" s="177">
        <f t="shared" si="34"/>
        <v>0</v>
      </c>
      <c r="BU29" s="177">
        <f t="shared" si="34"/>
        <v>0</v>
      </c>
      <c r="BV29" s="177">
        <f t="shared" si="34"/>
        <v>0</v>
      </c>
      <c r="BW29" s="177">
        <f t="shared" si="34"/>
        <v>0</v>
      </c>
      <c r="BX29" s="177">
        <f t="shared" si="34"/>
        <v>0</v>
      </c>
      <c r="BY29" s="177">
        <f t="shared" si="34"/>
        <v>0</v>
      </c>
      <c r="BZ29" s="177">
        <f t="shared" si="34"/>
        <v>0</v>
      </c>
      <c r="CA29" s="177">
        <f t="shared" si="34"/>
        <v>0</v>
      </c>
      <c r="CB29" s="177">
        <f t="shared" si="34"/>
        <v>0</v>
      </c>
      <c r="CC29" s="177">
        <f t="shared" si="34"/>
        <v>0</v>
      </c>
      <c r="CD29" s="177">
        <f t="shared" si="34"/>
        <v>0</v>
      </c>
      <c r="CE29" s="177">
        <f t="shared" si="34"/>
        <v>0</v>
      </c>
      <c r="CF29" s="177">
        <f t="shared" si="34"/>
        <v>0</v>
      </c>
      <c r="CG29" s="177">
        <f t="shared" si="34"/>
        <v>0</v>
      </c>
      <c r="CH29" s="177">
        <f t="shared" si="34"/>
        <v>0</v>
      </c>
      <c r="CI29" s="177">
        <f t="shared" si="35"/>
        <v>0</v>
      </c>
      <c r="CJ29" s="177">
        <f t="shared" si="35"/>
        <v>0</v>
      </c>
      <c r="CK29" s="177">
        <f t="shared" si="35"/>
        <v>0</v>
      </c>
      <c r="CL29" s="177">
        <f t="shared" si="35"/>
        <v>0</v>
      </c>
      <c r="CM29" s="177">
        <f t="shared" si="35"/>
        <v>0</v>
      </c>
      <c r="CN29" s="177">
        <f t="shared" si="35"/>
        <v>0</v>
      </c>
      <c r="CO29" s="177">
        <f t="shared" si="35"/>
        <v>0</v>
      </c>
      <c r="CP29" s="177">
        <f t="shared" si="35"/>
        <v>0</v>
      </c>
      <c r="CQ29" s="177">
        <f t="shared" si="35"/>
        <v>0</v>
      </c>
      <c r="CR29" s="177">
        <f t="shared" si="35"/>
        <v>0</v>
      </c>
      <c r="CS29" s="177">
        <f t="shared" si="35"/>
        <v>0</v>
      </c>
      <c r="CT29" s="177">
        <f t="shared" si="35"/>
        <v>0</v>
      </c>
      <c r="CU29" s="177">
        <f t="shared" si="35"/>
        <v>0</v>
      </c>
      <c r="CV29" s="177">
        <f t="shared" si="35"/>
        <v>0</v>
      </c>
      <c r="CW29" s="177">
        <f t="shared" si="35"/>
        <v>0</v>
      </c>
      <c r="CX29" s="177">
        <f t="shared" si="35"/>
        <v>0</v>
      </c>
      <c r="CY29" s="177">
        <f t="shared" si="35"/>
        <v>0</v>
      </c>
      <c r="CZ29" s="177">
        <f t="shared" si="35"/>
        <v>0</v>
      </c>
      <c r="DA29" s="177">
        <f t="shared" si="35"/>
        <v>0</v>
      </c>
      <c r="DB29" s="177">
        <f t="shared" si="35"/>
        <v>0</v>
      </c>
      <c r="DC29" s="177">
        <f t="shared" si="35"/>
        <v>0</v>
      </c>
      <c r="DD29" s="177">
        <f t="shared" si="35"/>
        <v>0</v>
      </c>
      <c r="DE29" s="177">
        <f t="shared" si="35"/>
        <v>0</v>
      </c>
      <c r="DF29" s="177">
        <f t="shared" si="35"/>
        <v>0</v>
      </c>
      <c r="DG29" s="177">
        <f t="shared" si="35"/>
        <v>0</v>
      </c>
      <c r="DH29" s="177">
        <f t="shared" si="35"/>
        <v>0</v>
      </c>
      <c r="DI29" s="177">
        <f t="shared" si="35"/>
        <v>0</v>
      </c>
      <c r="DJ29" s="177">
        <f t="shared" si="35"/>
        <v>0</v>
      </c>
      <c r="DK29" s="177">
        <f t="shared" si="35"/>
        <v>0</v>
      </c>
      <c r="DL29" s="177">
        <f t="shared" si="35"/>
        <v>0</v>
      </c>
      <c r="DM29" s="177">
        <f t="shared" si="35"/>
        <v>0</v>
      </c>
      <c r="DN29" s="177">
        <f t="shared" si="35"/>
        <v>0</v>
      </c>
      <c r="DO29" s="177">
        <f t="shared" si="35"/>
        <v>0</v>
      </c>
      <c r="DP29" s="177">
        <f t="shared" si="35"/>
        <v>0</v>
      </c>
      <c r="DQ29" s="177">
        <f t="shared" si="35"/>
        <v>0</v>
      </c>
      <c r="DR29" s="177">
        <f t="shared" si="35"/>
        <v>0</v>
      </c>
      <c r="DS29" s="177">
        <f t="shared" si="35"/>
        <v>0</v>
      </c>
      <c r="DT29" s="177">
        <f t="shared" si="35"/>
        <v>0</v>
      </c>
      <c r="DU29" s="177">
        <f t="shared" si="35"/>
        <v>0</v>
      </c>
      <c r="DV29" s="177">
        <f t="shared" si="35"/>
        <v>0</v>
      </c>
      <c r="DW29" s="177">
        <f t="shared" si="35"/>
        <v>0</v>
      </c>
      <c r="DX29" s="177">
        <f t="shared" si="35"/>
        <v>0</v>
      </c>
      <c r="DY29" s="177">
        <f t="shared" si="35"/>
        <v>0</v>
      </c>
      <c r="DZ29" s="177">
        <f t="shared" si="35"/>
        <v>0</v>
      </c>
      <c r="EA29" s="177">
        <f t="shared" si="35"/>
        <v>0</v>
      </c>
      <c r="EB29" s="177">
        <f t="shared" si="35"/>
        <v>0</v>
      </c>
      <c r="EC29" s="177">
        <f t="shared" si="35"/>
        <v>0</v>
      </c>
      <c r="ED29" s="177">
        <f t="shared" si="35"/>
        <v>0</v>
      </c>
      <c r="EE29" s="177">
        <f t="shared" si="35"/>
        <v>0</v>
      </c>
      <c r="EF29" s="177">
        <f t="shared" si="35"/>
        <v>0</v>
      </c>
      <c r="EG29" s="177">
        <f t="shared" si="35"/>
        <v>0</v>
      </c>
      <c r="EH29" s="177">
        <f t="shared" si="35"/>
        <v>0</v>
      </c>
      <c r="EI29" s="177">
        <f t="shared" si="35"/>
        <v>0</v>
      </c>
      <c r="EJ29" s="177">
        <f t="shared" si="35"/>
        <v>0</v>
      </c>
      <c r="EK29" s="177">
        <f t="shared" si="35"/>
        <v>0</v>
      </c>
      <c r="EL29" s="177">
        <f t="shared" si="35"/>
        <v>0</v>
      </c>
      <c r="EM29" s="177">
        <f t="shared" si="35"/>
        <v>0</v>
      </c>
      <c r="EN29" s="177">
        <f t="shared" si="35"/>
        <v>0</v>
      </c>
      <c r="EO29" s="177">
        <f t="shared" si="35"/>
        <v>0</v>
      </c>
      <c r="EP29" s="177">
        <f t="shared" si="35"/>
        <v>0</v>
      </c>
      <c r="EQ29" s="177">
        <f t="shared" si="35"/>
        <v>0</v>
      </c>
      <c r="ER29" s="177">
        <f t="shared" si="35"/>
        <v>0</v>
      </c>
      <c r="ES29" s="177">
        <f t="shared" si="35"/>
        <v>0</v>
      </c>
      <c r="ET29" s="177">
        <f t="shared" si="35"/>
        <v>0</v>
      </c>
      <c r="EU29" s="177">
        <f t="shared" si="36"/>
        <v>0</v>
      </c>
      <c r="EV29" s="177">
        <f t="shared" si="36"/>
        <v>0</v>
      </c>
      <c r="EW29" s="177">
        <f t="shared" si="36"/>
        <v>0</v>
      </c>
      <c r="EX29" s="177">
        <f t="shared" si="36"/>
        <v>0</v>
      </c>
      <c r="EY29" s="177">
        <f t="shared" si="36"/>
        <v>0</v>
      </c>
      <c r="EZ29" s="177">
        <f t="shared" si="36"/>
        <v>0</v>
      </c>
      <c r="FA29" s="177">
        <f t="shared" si="36"/>
        <v>0</v>
      </c>
      <c r="FB29" s="177">
        <f t="shared" si="36"/>
        <v>0</v>
      </c>
      <c r="FC29" s="177">
        <f t="shared" si="36"/>
        <v>0</v>
      </c>
      <c r="FD29" s="177">
        <f t="shared" si="36"/>
        <v>0</v>
      </c>
      <c r="FE29" s="177">
        <f t="shared" si="36"/>
        <v>0</v>
      </c>
      <c r="FF29" s="177">
        <f t="shared" si="36"/>
        <v>0</v>
      </c>
      <c r="FG29" s="177">
        <f t="shared" si="36"/>
        <v>0</v>
      </c>
      <c r="FH29" s="177">
        <f t="shared" si="36"/>
        <v>0</v>
      </c>
      <c r="FI29" s="177">
        <f t="shared" si="36"/>
        <v>0</v>
      </c>
      <c r="FJ29" s="16"/>
    </row>
    <row r="30" spans="1:166" outlineLevel="1" x14ac:dyDescent="0.3">
      <c r="A30" s="1"/>
      <c r="B30" s="1"/>
      <c r="C30" s="1"/>
      <c r="D30" s="179" t="str">
        <f>'Instructions and Inputs'!$D164</f>
        <v>Marketing</v>
      </c>
      <c r="E30" s="13"/>
      <c r="F30" s="178">
        <f>'Instructions and Inputs'!H164</f>
        <v>0</v>
      </c>
      <c r="G30" s="178" t="str">
        <f t="shared" si="37"/>
        <v>Check Date</v>
      </c>
      <c r="S30" s="13" t="s">
        <v>93</v>
      </c>
      <c r="T30" s="176">
        <f t="shared" si="33"/>
        <v>0</v>
      </c>
      <c r="U30" s="1"/>
      <c r="V30" s="177">
        <f t="shared" si="38"/>
        <v>0</v>
      </c>
      <c r="W30" s="177">
        <f t="shared" ref="W30:CH33" si="39">IFERROR(-$G30*W$13,0)</f>
        <v>0</v>
      </c>
      <c r="X30" s="177">
        <f t="shared" si="39"/>
        <v>0</v>
      </c>
      <c r="Y30" s="177">
        <f t="shared" si="39"/>
        <v>0</v>
      </c>
      <c r="Z30" s="177">
        <f t="shared" si="39"/>
        <v>0</v>
      </c>
      <c r="AA30" s="177">
        <f t="shared" si="39"/>
        <v>0</v>
      </c>
      <c r="AB30" s="177">
        <f t="shared" si="39"/>
        <v>0</v>
      </c>
      <c r="AC30" s="177">
        <f t="shared" si="39"/>
        <v>0</v>
      </c>
      <c r="AD30" s="177">
        <f t="shared" si="39"/>
        <v>0</v>
      </c>
      <c r="AE30" s="177">
        <f t="shared" si="39"/>
        <v>0</v>
      </c>
      <c r="AF30" s="177">
        <f t="shared" si="39"/>
        <v>0</v>
      </c>
      <c r="AG30" s="177">
        <f t="shared" si="39"/>
        <v>0</v>
      </c>
      <c r="AH30" s="177">
        <f t="shared" si="39"/>
        <v>0</v>
      </c>
      <c r="AI30" s="177">
        <f t="shared" si="39"/>
        <v>0</v>
      </c>
      <c r="AJ30" s="177">
        <f t="shared" si="39"/>
        <v>0</v>
      </c>
      <c r="AK30" s="177">
        <f t="shared" si="39"/>
        <v>0</v>
      </c>
      <c r="AL30" s="177">
        <f t="shared" si="39"/>
        <v>0</v>
      </c>
      <c r="AM30" s="177">
        <f t="shared" si="39"/>
        <v>0</v>
      </c>
      <c r="AN30" s="177">
        <f t="shared" si="39"/>
        <v>0</v>
      </c>
      <c r="AO30" s="177">
        <f t="shared" si="39"/>
        <v>0</v>
      </c>
      <c r="AP30" s="177">
        <f t="shared" si="39"/>
        <v>0</v>
      </c>
      <c r="AQ30" s="177">
        <f t="shared" si="39"/>
        <v>0</v>
      </c>
      <c r="AR30" s="177">
        <f t="shared" si="39"/>
        <v>0</v>
      </c>
      <c r="AS30" s="177">
        <f t="shared" si="39"/>
        <v>0</v>
      </c>
      <c r="AT30" s="177">
        <f t="shared" si="39"/>
        <v>0</v>
      </c>
      <c r="AU30" s="177">
        <f t="shared" si="39"/>
        <v>0</v>
      </c>
      <c r="AV30" s="177">
        <f t="shared" si="39"/>
        <v>0</v>
      </c>
      <c r="AW30" s="177">
        <f t="shared" si="39"/>
        <v>0</v>
      </c>
      <c r="AX30" s="177">
        <f t="shared" si="39"/>
        <v>0</v>
      </c>
      <c r="AY30" s="177">
        <f t="shared" si="39"/>
        <v>0</v>
      </c>
      <c r="AZ30" s="177">
        <f t="shared" si="39"/>
        <v>0</v>
      </c>
      <c r="BA30" s="177">
        <f t="shared" si="39"/>
        <v>0</v>
      </c>
      <c r="BB30" s="177">
        <f t="shared" si="39"/>
        <v>0</v>
      </c>
      <c r="BC30" s="177">
        <f t="shared" si="39"/>
        <v>0</v>
      </c>
      <c r="BD30" s="177">
        <f t="shared" si="39"/>
        <v>0</v>
      </c>
      <c r="BE30" s="177">
        <f t="shared" si="39"/>
        <v>0</v>
      </c>
      <c r="BF30" s="177">
        <f t="shared" si="39"/>
        <v>0</v>
      </c>
      <c r="BG30" s="177">
        <f t="shared" si="39"/>
        <v>0</v>
      </c>
      <c r="BH30" s="177">
        <f t="shared" si="39"/>
        <v>0</v>
      </c>
      <c r="BI30" s="177">
        <f t="shared" si="39"/>
        <v>0</v>
      </c>
      <c r="BJ30" s="177">
        <f t="shared" si="39"/>
        <v>0</v>
      </c>
      <c r="BK30" s="177">
        <f t="shared" si="39"/>
        <v>0</v>
      </c>
      <c r="BL30" s="177">
        <f t="shared" si="39"/>
        <v>0</v>
      </c>
      <c r="BM30" s="177">
        <f t="shared" si="39"/>
        <v>0</v>
      </c>
      <c r="BN30" s="177">
        <f t="shared" si="39"/>
        <v>0</v>
      </c>
      <c r="BO30" s="177">
        <f t="shared" si="39"/>
        <v>0</v>
      </c>
      <c r="BP30" s="177">
        <f t="shared" si="39"/>
        <v>0</v>
      </c>
      <c r="BQ30" s="177">
        <f t="shared" si="39"/>
        <v>0</v>
      </c>
      <c r="BR30" s="177">
        <f t="shared" si="39"/>
        <v>0</v>
      </c>
      <c r="BS30" s="177">
        <f t="shared" si="39"/>
        <v>0</v>
      </c>
      <c r="BT30" s="177">
        <f t="shared" si="39"/>
        <v>0</v>
      </c>
      <c r="BU30" s="177">
        <f t="shared" si="39"/>
        <v>0</v>
      </c>
      <c r="BV30" s="177">
        <f t="shared" si="39"/>
        <v>0</v>
      </c>
      <c r="BW30" s="177">
        <f t="shared" si="39"/>
        <v>0</v>
      </c>
      <c r="BX30" s="177">
        <f t="shared" si="39"/>
        <v>0</v>
      </c>
      <c r="BY30" s="177">
        <f t="shared" si="39"/>
        <v>0</v>
      </c>
      <c r="BZ30" s="177">
        <f t="shared" si="39"/>
        <v>0</v>
      </c>
      <c r="CA30" s="177">
        <f t="shared" si="39"/>
        <v>0</v>
      </c>
      <c r="CB30" s="177">
        <f t="shared" si="39"/>
        <v>0</v>
      </c>
      <c r="CC30" s="177">
        <f t="shared" si="39"/>
        <v>0</v>
      </c>
      <c r="CD30" s="177">
        <f t="shared" si="39"/>
        <v>0</v>
      </c>
      <c r="CE30" s="177">
        <f t="shared" si="39"/>
        <v>0</v>
      </c>
      <c r="CF30" s="177">
        <f t="shared" si="39"/>
        <v>0</v>
      </c>
      <c r="CG30" s="177">
        <f t="shared" si="39"/>
        <v>0</v>
      </c>
      <c r="CH30" s="177">
        <f t="shared" si="39"/>
        <v>0</v>
      </c>
      <c r="CI30" s="177">
        <f t="shared" si="35"/>
        <v>0</v>
      </c>
      <c r="CJ30" s="177">
        <f t="shared" si="35"/>
        <v>0</v>
      </c>
      <c r="CK30" s="177">
        <f t="shared" si="35"/>
        <v>0</v>
      </c>
      <c r="CL30" s="177">
        <f t="shared" si="35"/>
        <v>0</v>
      </c>
      <c r="CM30" s="177">
        <f t="shared" si="35"/>
        <v>0</v>
      </c>
      <c r="CN30" s="177">
        <f t="shared" si="35"/>
        <v>0</v>
      </c>
      <c r="CO30" s="177">
        <f t="shared" si="35"/>
        <v>0</v>
      </c>
      <c r="CP30" s="177">
        <f t="shared" si="35"/>
        <v>0</v>
      </c>
      <c r="CQ30" s="177">
        <f t="shared" si="35"/>
        <v>0</v>
      </c>
      <c r="CR30" s="177">
        <f t="shared" si="35"/>
        <v>0</v>
      </c>
      <c r="CS30" s="177">
        <f t="shared" si="35"/>
        <v>0</v>
      </c>
      <c r="CT30" s="177">
        <f t="shared" si="35"/>
        <v>0</v>
      </c>
      <c r="CU30" s="177">
        <f t="shared" si="35"/>
        <v>0</v>
      </c>
      <c r="CV30" s="177">
        <f t="shared" si="35"/>
        <v>0</v>
      </c>
      <c r="CW30" s="177">
        <f t="shared" si="35"/>
        <v>0</v>
      </c>
      <c r="CX30" s="177">
        <f t="shared" si="35"/>
        <v>0</v>
      </c>
      <c r="CY30" s="177">
        <f t="shared" si="35"/>
        <v>0</v>
      </c>
      <c r="CZ30" s="177">
        <f t="shared" si="35"/>
        <v>0</v>
      </c>
      <c r="DA30" s="177">
        <f t="shared" si="35"/>
        <v>0</v>
      </c>
      <c r="DB30" s="177">
        <f t="shared" si="35"/>
        <v>0</v>
      </c>
      <c r="DC30" s="177">
        <f t="shared" si="35"/>
        <v>0</v>
      </c>
      <c r="DD30" s="177">
        <f t="shared" si="35"/>
        <v>0</v>
      </c>
      <c r="DE30" s="177">
        <f t="shared" si="35"/>
        <v>0</v>
      </c>
      <c r="DF30" s="177">
        <f t="shared" si="35"/>
        <v>0</v>
      </c>
      <c r="DG30" s="177">
        <f t="shared" si="35"/>
        <v>0</v>
      </c>
      <c r="DH30" s="177">
        <f t="shared" si="35"/>
        <v>0</v>
      </c>
      <c r="DI30" s="177">
        <f t="shared" si="35"/>
        <v>0</v>
      </c>
      <c r="DJ30" s="177">
        <f t="shared" si="35"/>
        <v>0</v>
      </c>
      <c r="DK30" s="177">
        <f t="shared" si="35"/>
        <v>0</v>
      </c>
      <c r="DL30" s="177">
        <f t="shared" si="35"/>
        <v>0</v>
      </c>
      <c r="DM30" s="177">
        <f t="shared" si="35"/>
        <v>0</v>
      </c>
      <c r="DN30" s="177">
        <f t="shared" si="35"/>
        <v>0</v>
      </c>
      <c r="DO30" s="177">
        <f t="shared" si="35"/>
        <v>0</v>
      </c>
      <c r="DP30" s="177">
        <f t="shared" si="35"/>
        <v>0</v>
      </c>
      <c r="DQ30" s="177">
        <f t="shared" si="35"/>
        <v>0</v>
      </c>
      <c r="DR30" s="177">
        <f t="shared" si="35"/>
        <v>0</v>
      </c>
      <c r="DS30" s="177">
        <f t="shared" si="35"/>
        <v>0</v>
      </c>
      <c r="DT30" s="177">
        <f t="shared" si="35"/>
        <v>0</v>
      </c>
      <c r="DU30" s="177">
        <f t="shared" si="35"/>
        <v>0</v>
      </c>
      <c r="DV30" s="177">
        <f t="shared" si="35"/>
        <v>0</v>
      </c>
      <c r="DW30" s="177">
        <f t="shared" si="35"/>
        <v>0</v>
      </c>
      <c r="DX30" s="177">
        <f t="shared" si="35"/>
        <v>0</v>
      </c>
      <c r="DY30" s="177">
        <f t="shared" si="35"/>
        <v>0</v>
      </c>
      <c r="DZ30" s="177">
        <f t="shared" si="35"/>
        <v>0</v>
      </c>
      <c r="EA30" s="177">
        <f t="shared" si="35"/>
        <v>0</v>
      </c>
      <c r="EB30" s="177">
        <f t="shared" si="35"/>
        <v>0</v>
      </c>
      <c r="EC30" s="177">
        <f t="shared" si="35"/>
        <v>0</v>
      </c>
      <c r="ED30" s="177">
        <f t="shared" si="35"/>
        <v>0</v>
      </c>
      <c r="EE30" s="177">
        <f t="shared" si="35"/>
        <v>0</v>
      </c>
      <c r="EF30" s="177">
        <f t="shared" si="35"/>
        <v>0</v>
      </c>
      <c r="EG30" s="177">
        <f t="shared" si="35"/>
        <v>0</v>
      </c>
      <c r="EH30" s="177">
        <f t="shared" si="35"/>
        <v>0</v>
      </c>
      <c r="EI30" s="177">
        <f t="shared" si="35"/>
        <v>0</v>
      </c>
      <c r="EJ30" s="177">
        <f t="shared" si="35"/>
        <v>0</v>
      </c>
      <c r="EK30" s="177">
        <f t="shared" si="35"/>
        <v>0</v>
      </c>
      <c r="EL30" s="177">
        <f t="shared" si="35"/>
        <v>0</v>
      </c>
      <c r="EM30" s="177">
        <f t="shared" si="35"/>
        <v>0</v>
      </c>
      <c r="EN30" s="177">
        <f t="shared" si="35"/>
        <v>0</v>
      </c>
      <c r="EO30" s="177">
        <f t="shared" si="35"/>
        <v>0</v>
      </c>
      <c r="EP30" s="177">
        <f t="shared" si="35"/>
        <v>0</v>
      </c>
      <c r="EQ30" s="177">
        <f t="shared" si="35"/>
        <v>0</v>
      </c>
      <c r="ER30" s="177">
        <f t="shared" si="35"/>
        <v>0</v>
      </c>
      <c r="ES30" s="177">
        <f t="shared" si="35"/>
        <v>0</v>
      </c>
      <c r="ET30" s="177">
        <f t="shared" si="35"/>
        <v>0</v>
      </c>
      <c r="EU30" s="177">
        <f t="shared" si="36"/>
        <v>0</v>
      </c>
      <c r="EV30" s="177">
        <f t="shared" si="36"/>
        <v>0</v>
      </c>
      <c r="EW30" s="177">
        <f t="shared" si="36"/>
        <v>0</v>
      </c>
      <c r="EX30" s="177">
        <f t="shared" si="36"/>
        <v>0</v>
      </c>
      <c r="EY30" s="177">
        <f t="shared" si="36"/>
        <v>0</v>
      </c>
      <c r="EZ30" s="177">
        <f t="shared" si="36"/>
        <v>0</v>
      </c>
      <c r="FA30" s="177">
        <f t="shared" si="36"/>
        <v>0</v>
      </c>
      <c r="FB30" s="177">
        <f t="shared" si="36"/>
        <v>0</v>
      </c>
      <c r="FC30" s="177">
        <f t="shared" si="36"/>
        <v>0</v>
      </c>
      <c r="FD30" s="177">
        <f t="shared" si="36"/>
        <v>0</v>
      </c>
      <c r="FE30" s="177">
        <f t="shared" si="36"/>
        <v>0</v>
      </c>
      <c r="FF30" s="177">
        <f t="shared" si="36"/>
        <v>0</v>
      </c>
      <c r="FG30" s="177">
        <f t="shared" si="36"/>
        <v>0</v>
      </c>
      <c r="FH30" s="177">
        <f t="shared" si="36"/>
        <v>0</v>
      </c>
      <c r="FI30" s="177">
        <f t="shared" si="36"/>
        <v>0</v>
      </c>
      <c r="FJ30" s="16"/>
    </row>
    <row r="31" spans="1:166" outlineLevel="1" x14ac:dyDescent="0.3">
      <c r="A31" s="1"/>
      <c r="B31" s="1"/>
      <c r="C31" s="1"/>
      <c r="D31" s="179" t="str">
        <f>'Instructions and Inputs'!$D165</f>
        <v>Planning and Approvals</v>
      </c>
      <c r="E31" s="13"/>
      <c r="F31" s="178">
        <f>'Instructions and Inputs'!H165</f>
        <v>0</v>
      </c>
      <c r="G31" s="178" t="str">
        <f t="shared" si="37"/>
        <v>Check Date</v>
      </c>
      <c r="S31" s="13" t="s">
        <v>93</v>
      </c>
      <c r="T31" s="176">
        <f t="shared" si="33"/>
        <v>0</v>
      </c>
      <c r="U31" s="1"/>
      <c r="V31" s="177">
        <f t="shared" si="38"/>
        <v>0</v>
      </c>
      <c r="W31" s="177">
        <f t="shared" si="39"/>
        <v>0</v>
      </c>
      <c r="X31" s="177">
        <f t="shared" si="39"/>
        <v>0</v>
      </c>
      <c r="Y31" s="177">
        <f t="shared" si="39"/>
        <v>0</v>
      </c>
      <c r="Z31" s="177">
        <f t="shared" si="39"/>
        <v>0</v>
      </c>
      <c r="AA31" s="177">
        <f t="shared" si="39"/>
        <v>0</v>
      </c>
      <c r="AB31" s="177">
        <f t="shared" si="39"/>
        <v>0</v>
      </c>
      <c r="AC31" s="177">
        <f t="shared" si="39"/>
        <v>0</v>
      </c>
      <c r="AD31" s="177">
        <f t="shared" si="39"/>
        <v>0</v>
      </c>
      <c r="AE31" s="177">
        <f t="shared" si="39"/>
        <v>0</v>
      </c>
      <c r="AF31" s="177">
        <f t="shared" si="39"/>
        <v>0</v>
      </c>
      <c r="AG31" s="177">
        <f t="shared" si="39"/>
        <v>0</v>
      </c>
      <c r="AH31" s="177">
        <f t="shared" si="39"/>
        <v>0</v>
      </c>
      <c r="AI31" s="177">
        <f t="shared" si="39"/>
        <v>0</v>
      </c>
      <c r="AJ31" s="177">
        <f t="shared" si="39"/>
        <v>0</v>
      </c>
      <c r="AK31" s="177">
        <f t="shared" si="39"/>
        <v>0</v>
      </c>
      <c r="AL31" s="177">
        <f t="shared" si="39"/>
        <v>0</v>
      </c>
      <c r="AM31" s="177">
        <f t="shared" si="39"/>
        <v>0</v>
      </c>
      <c r="AN31" s="177">
        <f t="shared" si="39"/>
        <v>0</v>
      </c>
      <c r="AO31" s="177">
        <f t="shared" si="39"/>
        <v>0</v>
      </c>
      <c r="AP31" s="177">
        <f t="shared" si="39"/>
        <v>0</v>
      </c>
      <c r="AQ31" s="177">
        <f t="shared" si="39"/>
        <v>0</v>
      </c>
      <c r="AR31" s="177">
        <f t="shared" si="39"/>
        <v>0</v>
      </c>
      <c r="AS31" s="177">
        <f t="shared" si="39"/>
        <v>0</v>
      </c>
      <c r="AT31" s="177">
        <f t="shared" si="39"/>
        <v>0</v>
      </c>
      <c r="AU31" s="177">
        <f t="shared" si="39"/>
        <v>0</v>
      </c>
      <c r="AV31" s="177">
        <f t="shared" si="39"/>
        <v>0</v>
      </c>
      <c r="AW31" s="177">
        <f t="shared" si="39"/>
        <v>0</v>
      </c>
      <c r="AX31" s="177">
        <f t="shared" si="39"/>
        <v>0</v>
      </c>
      <c r="AY31" s="177">
        <f t="shared" si="39"/>
        <v>0</v>
      </c>
      <c r="AZ31" s="177">
        <f t="shared" si="39"/>
        <v>0</v>
      </c>
      <c r="BA31" s="177">
        <f t="shared" si="39"/>
        <v>0</v>
      </c>
      <c r="BB31" s="177">
        <f t="shared" si="39"/>
        <v>0</v>
      </c>
      <c r="BC31" s="177">
        <f t="shared" si="39"/>
        <v>0</v>
      </c>
      <c r="BD31" s="177">
        <f t="shared" si="39"/>
        <v>0</v>
      </c>
      <c r="BE31" s="177">
        <f t="shared" si="39"/>
        <v>0</v>
      </c>
      <c r="BF31" s="177">
        <f t="shared" si="39"/>
        <v>0</v>
      </c>
      <c r="BG31" s="177">
        <f t="shared" si="39"/>
        <v>0</v>
      </c>
      <c r="BH31" s="177">
        <f t="shared" si="39"/>
        <v>0</v>
      </c>
      <c r="BI31" s="177">
        <f t="shared" si="39"/>
        <v>0</v>
      </c>
      <c r="BJ31" s="177">
        <f t="shared" si="39"/>
        <v>0</v>
      </c>
      <c r="BK31" s="177">
        <f t="shared" si="39"/>
        <v>0</v>
      </c>
      <c r="BL31" s="177">
        <f t="shared" si="39"/>
        <v>0</v>
      </c>
      <c r="BM31" s="177">
        <f t="shared" si="39"/>
        <v>0</v>
      </c>
      <c r="BN31" s="177">
        <f t="shared" si="39"/>
        <v>0</v>
      </c>
      <c r="BO31" s="177">
        <f t="shared" si="39"/>
        <v>0</v>
      </c>
      <c r="BP31" s="177">
        <f t="shared" si="39"/>
        <v>0</v>
      </c>
      <c r="BQ31" s="177">
        <f t="shared" si="39"/>
        <v>0</v>
      </c>
      <c r="BR31" s="177">
        <f t="shared" si="39"/>
        <v>0</v>
      </c>
      <c r="BS31" s="177">
        <f t="shared" si="39"/>
        <v>0</v>
      </c>
      <c r="BT31" s="177">
        <f t="shared" si="39"/>
        <v>0</v>
      </c>
      <c r="BU31" s="177">
        <f t="shared" si="39"/>
        <v>0</v>
      </c>
      <c r="BV31" s="177">
        <f t="shared" si="39"/>
        <v>0</v>
      </c>
      <c r="BW31" s="177">
        <f t="shared" si="39"/>
        <v>0</v>
      </c>
      <c r="BX31" s="177">
        <f t="shared" si="39"/>
        <v>0</v>
      </c>
      <c r="BY31" s="177">
        <f t="shared" si="39"/>
        <v>0</v>
      </c>
      <c r="BZ31" s="177">
        <f t="shared" si="39"/>
        <v>0</v>
      </c>
      <c r="CA31" s="177">
        <f t="shared" si="39"/>
        <v>0</v>
      </c>
      <c r="CB31" s="177">
        <f t="shared" si="39"/>
        <v>0</v>
      </c>
      <c r="CC31" s="177">
        <f t="shared" si="39"/>
        <v>0</v>
      </c>
      <c r="CD31" s="177">
        <f t="shared" si="39"/>
        <v>0</v>
      </c>
      <c r="CE31" s="177">
        <f t="shared" si="39"/>
        <v>0</v>
      </c>
      <c r="CF31" s="177">
        <f t="shared" si="39"/>
        <v>0</v>
      </c>
      <c r="CG31" s="177">
        <f t="shared" si="39"/>
        <v>0</v>
      </c>
      <c r="CH31" s="177">
        <f t="shared" si="39"/>
        <v>0</v>
      </c>
      <c r="CI31" s="177">
        <f t="shared" si="35"/>
        <v>0</v>
      </c>
      <c r="CJ31" s="177">
        <f t="shared" si="35"/>
        <v>0</v>
      </c>
      <c r="CK31" s="177">
        <f t="shared" si="35"/>
        <v>0</v>
      </c>
      <c r="CL31" s="177">
        <f t="shared" si="35"/>
        <v>0</v>
      </c>
      <c r="CM31" s="177">
        <f t="shared" si="35"/>
        <v>0</v>
      </c>
      <c r="CN31" s="177">
        <f t="shared" si="35"/>
        <v>0</v>
      </c>
      <c r="CO31" s="177">
        <f t="shared" si="35"/>
        <v>0</v>
      </c>
      <c r="CP31" s="177">
        <f t="shared" si="35"/>
        <v>0</v>
      </c>
      <c r="CQ31" s="177">
        <f t="shared" si="35"/>
        <v>0</v>
      </c>
      <c r="CR31" s="177">
        <f t="shared" si="35"/>
        <v>0</v>
      </c>
      <c r="CS31" s="177">
        <f t="shared" si="35"/>
        <v>0</v>
      </c>
      <c r="CT31" s="177">
        <f t="shared" si="35"/>
        <v>0</v>
      </c>
      <c r="CU31" s="177">
        <f t="shared" si="35"/>
        <v>0</v>
      </c>
      <c r="CV31" s="177">
        <f t="shared" si="35"/>
        <v>0</v>
      </c>
      <c r="CW31" s="177">
        <f t="shared" si="35"/>
        <v>0</v>
      </c>
      <c r="CX31" s="177">
        <f t="shared" si="35"/>
        <v>0</v>
      </c>
      <c r="CY31" s="177">
        <f t="shared" si="35"/>
        <v>0</v>
      </c>
      <c r="CZ31" s="177">
        <f t="shared" si="35"/>
        <v>0</v>
      </c>
      <c r="DA31" s="177">
        <f t="shared" si="35"/>
        <v>0</v>
      </c>
      <c r="DB31" s="177">
        <f t="shared" si="35"/>
        <v>0</v>
      </c>
      <c r="DC31" s="177">
        <f t="shared" si="35"/>
        <v>0</v>
      </c>
      <c r="DD31" s="177">
        <f t="shared" si="35"/>
        <v>0</v>
      </c>
      <c r="DE31" s="177">
        <f t="shared" si="35"/>
        <v>0</v>
      </c>
      <c r="DF31" s="177">
        <f t="shared" si="35"/>
        <v>0</v>
      </c>
      <c r="DG31" s="177">
        <f t="shared" si="35"/>
        <v>0</v>
      </c>
      <c r="DH31" s="177">
        <f t="shared" si="35"/>
        <v>0</v>
      </c>
      <c r="DI31" s="177">
        <f t="shared" si="35"/>
        <v>0</v>
      </c>
      <c r="DJ31" s="177">
        <f t="shared" si="35"/>
        <v>0</v>
      </c>
      <c r="DK31" s="177">
        <f t="shared" si="35"/>
        <v>0</v>
      </c>
      <c r="DL31" s="177">
        <f t="shared" si="35"/>
        <v>0</v>
      </c>
      <c r="DM31" s="177">
        <f t="shared" si="35"/>
        <v>0</v>
      </c>
      <c r="DN31" s="177">
        <f t="shared" si="35"/>
        <v>0</v>
      </c>
      <c r="DO31" s="177">
        <f t="shared" si="35"/>
        <v>0</v>
      </c>
      <c r="DP31" s="177">
        <f t="shared" si="35"/>
        <v>0</v>
      </c>
      <c r="DQ31" s="177">
        <f t="shared" si="35"/>
        <v>0</v>
      </c>
      <c r="DR31" s="177">
        <f t="shared" si="35"/>
        <v>0</v>
      </c>
      <c r="DS31" s="177">
        <f t="shared" si="35"/>
        <v>0</v>
      </c>
      <c r="DT31" s="177">
        <f t="shared" si="35"/>
        <v>0</v>
      </c>
      <c r="DU31" s="177">
        <f t="shared" si="35"/>
        <v>0</v>
      </c>
      <c r="DV31" s="177">
        <f t="shared" si="35"/>
        <v>0</v>
      </c>
      <c r="DW31" s="177">
        <f t="shared" si="35"/>
        <v>0</v>
      </c>
      <c r="DX31" s="177">
        <f t="shared" si="35"/>
        <v>0</v>
      </c>
      <c r="DY31" s="177">
        <f t="shared" si="35"/>
        <v>0</v>
      </c>
      <c r="DZ31" s="177">
        <f t="shared" si="35"/>
        <v>0</v>
      </c>
      <c r="EA31" s="177">
        <f t="shared" si="35"/>
        <v>0</v>
      </c>
      <c r="EB31" s="177">
        <f t="shared" si="35"/>
        <v>0</v>
      </c>
      <c r="EC31" s="177">
        <f t="shared" si="35"/>
        <v>0</v>
      </c>
      <c r="ED31" s="177">
        <f t="shared" si="35"/>
        <v>0</v>
      </c>
      <c r="EE31" s="177">
        <f t="shared" si="35"/>
        <v>0</v>
      </c>
      <c r="EF31" s="177">
        <f t="shared" si="35"/>
        <v>0</v>
      </c>
      <c r="EG31" s="177">
        <f t="shared" si="35"/>
        <v>0</v>
      </c>
      <c r="EH31" s="177">
        <f t="shared" si="35"/>
        <v>0</v>
      </c>
      <c r="EI31" s="177">
        <f t="shared" si="35"/>
        <v>0</v>
      </c>
      <c r="EJ31" s="177">
        <f t="shared" si="35"/>
        <v>0</v>
      </c>
      <c r="EK31" s="177">
        <f t="shared" si="35"/>
        <v>0</v>
      </c>
      <c r="EL31" s="177">
        <f t="shared" si="35"/>
        <v>0</v>
      </c>
      <c r="EM31" s="177">
        <f t="shared" si="35"/>
        <v>0</v>
      </c>
      <c r="EN31" s="177">
        <f t="shared" si="35"/>
        <v>0</v>
      </c>
      <c r="EO31" s="177">
        <f t="shared" si="35"/>
        <v>0</v>
      </c>
      <c r="EP31" s="177">
        <f t="shared" si="35"/>
        <v>0</v>
      </c>
      <c r="EQ31" s="177">
        <f t="shared" si="35"/>
        <v>0</v>
      </c>
      <c r="ER31" s="177">
        <f t="shared" si="35"/>
        <v>0</v>
      </c>
      <c r="ES31" s="177">
        <f t="shared" si="35"/>
        <v>0</v>
      </c>
      <c r="ET31" s="177">
        <f t="shared" ref="ET31:FI38" si="40">IFERROR(-$G31*ET$13,0)</f>
        <v>0</v>
      </c>
      <c r="EU31" s="177">
        <f t="shared" si="40"/>
        <v>0</v>
      </c>
      <c r="EV31" s="177">
        <f t="shared" si="40"/>
        <v>0</v>
      </c>
      <c r="EW31" s="177">
        <f t="shared" si="40"/>
        <v>0</v>
      </c>
      <c r="EX31" s="177">
        <f t="shared" si="40"/>
        <v>0</v>
      </c>
      <c r="EY31" s="177">
        <f t="shared" si="40"/>
        <v>0</v>
      </c>
      <c r="EZ31" s="177">
        <f t="shared" si="40"/>
        <v>0</v>
      </c>
      <c r="FA31" s="177">
        <f t="shared" si="40"/>
        <v>0</v>
      </c>
      <c r="FB31" s="177">
        <f t="shared" si="40"/>
        <v>0</v>
      </c>
      <c r="FC31" s="177">
        <f t="shared" si="40"/>
        <v>0</v>
      </c>
      <c r="FD31" s="177">
        <f t="shared" si="40"/>
        <v>0</v>
      </c>
      <c r="FE31" s="177">
        <f t="shared" si="40"/>
        <v>0</v>
      </c>
      <c r="FF31" s="177">
        <f t="shared" si="40"/>
        <v>0</v>
      </c>
      <c r="FG31" s="177">
        <f t="shared" si="40"/>
        <v>0</v>
      </c>
      <c r="FH31" s="177">
        <f t="shared" si="40"/>
        <v>0</v>
      </c>
      <c r="FI31" s="177">
        <f t="shared" si="40"/>
        <v>0</v>
      </c>
      <c r="FJ31" s="16"/>
    </row>
    <row r="32" spans="1:166" outlineLevel="1" x14ac:dyDescent="0.3">
      <c r="A32" s="1"/>
      <c r="B32" s="1"/>
      <c r="C32" s="1"/>
      <c r="D32" s="179" t="str">
        <f>'Instructions and Inputs'!$D166</f>
        <v>Professional Fees</v>
      </c>
      <c r="E32" s="13"/>
      <c r="F32" s="178">
        <f>'Instructions and Inputs'!H166</f>
        <v>0</v>
      </c>
      <c r="G32" s="178" t="str">
        <f t="shared" si="37"/>
        <v>Check Date</v>
      </c>
      <c r="S32" s="13" t="s">
        <v>93</v>
      </c>
      <c r="T32" s="176">
        <f t="shared" si="33"/>
        <v>0</v>
      </c>
      <c r="U32" s="1"/>
      <c r="V32" s="177">
        <f t="shared" si="38"/>
        <v>0</v>
      </c>
      <c r="W32" s="177">
        <f t="shared" si="39"/>
        <v>0</v>
      </c>
      <c r="X32" s="177">
        <f t="shared" si="39"/>
        <v>0</v>
      </c>
      <c r="Y32" s="177">
        <f t="shared" si="39"/>
        <v>0</v>
      </c>
      <c r="Z32" s="177">
        <f t="shared" si="39"/>
        <v>0</v>
      </c>
      <c r="AA32" s="177">
        <f t="shared" si="39"/>
        <v>0</v>
      </c>
      <c r="AB32" s="177">
        <f t="shared" si="39"/>
        <v>0</v>
      </c>
      <c r="AC32" s="177">
        <f t="shared" si="39"/>
        <v>0</v>
      </c>
      <c r="AD32" s="177">
        <f t="shared" si="39"/>
        <v>0</v>
      </c>
      <c r="AE32" s="177">
        <f t="shared" si="39"/>
        <v>0</v>
      </c>
      <c r="AF32" s="177">
        <f t="shared" si="39"/>
        <v>0</v>
      </c>
      <c r="AG32" s="177">
        <f t="shared" si="39"/>
        <v>0</v>
      </c>
      <c r="AH32" s="177">
        <f t="shared" si="39"/>
        <v>0</v>
      </c>
      <c r="AI32" s="177">
        <f t="shared" si="39"/>
        <v>0</v>
      </c>
      <c r="AJ32" s="177">
        <f t="shared" si="39"/>
        <v>0</v>
      </c>
      <c r="AK32" s="177">
        <f t="shared" si="39"/>
        <v>0</v>
      </c>
      <c r="AL32" s="177">
        <f t="shared" si="39"/>
        <v>0</v>
      </c>
      <c r="AM32" s="177">
        <f t="shared" si="39"/>
        <v>0</v>
      </c>
      <c r="AN32" s="177">
        <f t="shared" si="39"/>
        <v>0</v>
      </c>
      <c r="AO32" s="177">
        <f t="shared" si="39"/>
        <v>0</v>
      </c>
      <c r="AP32" s="177">
        <f t="shared" si="39"/>
        <v>0</v>
      </c>
      <c r="AQ32" s="177">
        <f t="shared" si="39"/>
        <v>0</v>
      </c>
      <c r="AR32" s="177">
        <f t="shared" si="39"/>
        <v>0</v>
      </c>
      <c r="AS32" s="177">
        <f t="shared" si="39"/>
        <v>0</v>
      </c>
      <c r="AT32" s="177">
        <f t="shared" si="39"/>
        <v>0</v>
      </c>
      <c r="AU32" s="177">
        <f t="shared" si="39"/>
        <v>0</v>
      </c>
      <c r="AV32" s="177">
        <f t="shared" si="39"/>
        <v>0</v>
      </c>
      <c r="AW32" s="177">
        <f t="shared" si="39"/>
        <v>0</v>
      </c>
      <c r="AX32" s="177">
        <f t="shared" si="39"/>
        <v>0</v>
      </c>
      <c r="AY32" s="177">
        <f t="shared" si="39"/>
        <v>0</v>
      </c>
      <c r="AZ32" s="177">
        <f t="shared" si="39"/>
        <v>0</v>
      </c>
      <c r="BA32" s="177">
        <f t="shared" si="39"/>
        <v>0</v>
      </c>
      <c r="BB32" s="177">
        <f t="shared" si="39"/>
        <v>0</v>
      </c>
      <c r="BC32" s="177">
        <f t="shared" si="39"/>
        <v>0</v>
      </c>
      <c r="BD32" s="177">
        <f t="shared" si="39"/>
        <v>0</v>
      </c>
      <c r="BE32" s="177">
        <f t="shared" si="39"/>
        <v>0</v>
      </c>
      <c r="BF32" s="177">
        <f t="shared" si="39"/>
        <v>0</v>
      </c>
      <c r="BG32" s="177">
        <f t="shared" si="39"/>
        <v>0</v>
      </c>
      <c r="BH32" s="177">
        <f t="shared" si="39"/>
        <v>0</v>
      </c>
      <c r="BI32" s="177">
        <f t="shared" si="39"/>
        <v>0</v>
      </c>
      <c r="BJ32" s="177">
        <f t="shared" si="39"/>
        <v>0</v>
      </c>
      <c r="BK32" s="177">
        <f t="shared" si="39"/>
        <v>0</v>
      </c>
      <c r="BL32" s="177">
        <f t="shared" si="39"/>
        <v>0</v>
      </c>
      <c r="BM32" s="177">
        <f t="shared" si="39"/>
        <v>0</v>
      </c>
      <c r="BN32" s="177">
        <f t="shared" si="39"/>
        <v>0</v>
      </c>
      <c r="BO32" s="177">
        <f t="shared" si="39"/>
        <v>0</v>
      </c>
      <c r="BP32" s="177">
        <f t="shared" si="39"/>
        <v>0</v>
      </c>
      <c r="BQ32" s="177">
        <f t="shared" si="39"/>
        <v>0</v>
      </c>
      <c r="BR32" s="177">
        <f t="shared" si="39"/>
        <v>0</v>
      </c>
      <c r="BS32" s="177">
        <f t="shared" si="39"/>
        <v>0</v>
      </c>
      <c r="BT32" s="177">
        <f t="shared" si="39"/>
        <v>0</v>
      </c>
      <c r="BU32" s="177">
        <f t="shared" si="39"/>
        <v>0</v>
      </c>
      <c r="BV32" s="177">
        <f t="shared" si="39"/>
        <v>0</v>
      </c>
      <c r="BW32" s="177">
        <f t="shared" si="39"/>
        <v>0</v>
      </c>
      <c r="BX32" s="177">
        <f t="shared" si="39"/>
        <v>0</v>
      </c>
      <c r="BY32" s="177">
        <f t="shared" si="39"/>
        <v>0</v>
      </c>
      <c r="BZ32" s="177">
        <f t="shared" si="39"/>
        <v>0</v>
      </c>
      <c r="CA32" s="177">
        <f t="shared" si="39"/>
        <v>0</v>
      </c>
      <c r="CB32" s="177">
        <f t="shared" si="39"/>
        <v>0</v>
      </c>
      <c r="CC32" s="177">
        <f t="shared" si="39"/>
        <v>0</v>
      </c>
      <c r="CD32" s="177">
        <f t="shared" si="39"/>
        <v>0</v>
      </c>
      <c r="CE32" s="177">
        <f t="shared" si="39"/>
        <v>0</v>
      </c>
      <c r="CF32" s="177">
        <f t="shared" si="39"/>
        <v>0</v>
      </c>
      <c r="CG32" s="177">
        <f t="shared" si="39"/>
        <v>0</v>
      </c>
      <c r="CH32" s="177">
        <f t="shared" si="39"/>
        <v>0</v>
      </c>
      <c r="CI32" s="177">
        <f t="shared" ref="CI32:ET38" si="41">IFERROR(-$G32*CI$13,0)</f>
        <v>0</v>
      </c>
      <c r="CJ32" s="177">
        <f t="shared" si="41"/>
        <v>0</v>
      </c>
      <c r="CK32" s="177">
        <f t="shared" si="41"/>
        <v>0</v>
      </c>
      <c r="CL32" s="177">
        <f t="shared" si="41"/>
        <v>0</v>
      </c>
      <c r="CM32" s="177">
        <f t="shared" si="41"/>
        <v>0</v>
      </c>
      <c r="CN32" s="177">
        <f t="shared" si="41"/>
        <v>0</v>
      </c>
      <c r="CO32" s="177">
        <f t="shared" si="41"/>
        <v>0</v>
      </c>
      <c r="CP32" s="177">
        <f t="shared" si="41"/>
        <v>0</v>
      </c>
      <c r="CQ32" s="177">
        <f t="shared" si="41"/>
        <v>0</v>
      </c>
      <c r="CR32" s="177">
        <f t="shared" si="41"/>
        <v>0</v>
      </c>
      <c r="CS32" s="177">
        <f t="shared" si="41"/>
        <v>0</v>
      </c>
      <c r="CT32" s="177">
        <f t="shared" si="41"/>
        <v>0</v>
      </c>
      <c r="CU32" s="177">
        <f t="shared" si="41"/>
        <v>0</v>
      </c>
      <c r="CV32" s="177">
        <f t="shared" si="41"/>
        <v>0</v>
      </c>
      <c r="CW32" s="177">
        <f t="shared" si="41"/>
        <v>0</v>
      </c>
      <c r="CX32" s="177">
        <f t="shared" si="41"/>
        <v>0</v>
      </c>
      <c r="CY32" s="177">
        <f t="shared" si="41"/>
        <v>0</v>
      </c>
      <c r="CZ32" s="177">
        <f t="shared" si="41"/>
        <v>0</v>
      </c>
      <c r="DA32" s="177">
        <f t="shared" si="41"/>
        <v>0</v>
      </c>
      <c r="DB32" s="177">
        <f t="shared" si="41"/>
        <v>0</v>
      </c>
      <c r="DC32" s="177">
        <f t="shared" si="41"/>
        <v>0</v>
      </c>
      <c r="DD32" s="177">
        <f t="shared" si="41"/>
        <v>0</v>
      </c>
      <c r="DE32" s="177">
        <f t="shared" si="41"/>
        <v>0</v>
      </c>
      <c r="DF32" s="177">
        <f t="shared" si="41"/>
        <v>0</v>
      </c>
      <c r="DG32" s="177">
        <f t="shared" si="41"/>
        <v>0</v>
      </c>
      <c r="DH32" s="177">
        <f t="shared" si="41"/>
        <v>0</v>
      </c>
      <c r="DI32" s="177">
        <f t="shared" si="41"/>
        <v>0</v>
      </c>
      <c r="DJ32" s="177">
        <f t="shared" si="41"/>
        <v>0</v>
      </c>
      <c r="DK32" s="177">
        <f t="shared" si="41"/>
        <v>0</v>
      </c>
      <c r="DL32" s="177">
        <f t="shared" si="41"/>
        <v>0</v>
      </c>
      <c r="DM32" s="177">
        <f t="shared" si="41"/>
        <v>0</v>
      </c>
      <c r="DN32" s="177">
        <f t="shared" si="41"/>
        <v>0</v>
      </c>
      <c r="DO32" s="177">
        <f t="shared" si="41"/>
        <v>0</v>
      </c>
      <c r="DP32" s="177">
        <f t="shared" si="41"/>
        <v>0</v>
      </c>
      <c r="DQ32" s="177">
        <f t="shared" si="41"/>
        <v>0</v>
      </c>
      <c r="DR32" s="177">
        <f t="shared" si="41"/>
        <v>0</v>
      </c>
      <c r="DS32" s="177">
        <f t="shared" si="41"/>
        <v>0</v>
      </c>
      <c r="DT32" s="177">
        <f t="shared" si="41"/>
        <v>0</v>
      </c>
      <c r="DU32" s="177">
        <f t="shared" si="41"/>
        <v>0</v>
      </c>
      <c r="DV32" s="177">
        <f t="shared" si="41"/>
        <v>0</v>
      </c>
      <c r="DW32" s="177">
        <f t="shared" si="41"/>
        <v>0</v>
      </c>
      <c r="DX32" s="177">
        <f t="shared" si="41"/>
        <v>0</v>
      </c>
      <c r="DY32" s="177">
        <f t="shared" si="41"/>
        <v>0</v>
      </c>
      <c r="DZ32" s="177">
        <f t="shared" si="41"/>
        <v>0</v>
      </c>
      <c r="EA32" s="177">
        <f t="shared" si="41"/>
        <v>0</v>
      </c>
      <c r="EB32" s="177">
        <f t="shared" si="41"/>
        <v>0</v>
      </c>
      <c r="EC32" s="177">
        <f t="shared" si="41"/>
        <v>0</v>
      </c>
      <c r="ED32" s="177">
        <f t="shared" si="41"/>
        <v>0</v>
      </c>
      <c r="EE32" s="177">
        <f t="shared" si="41"/>
        <v>0</v>
      </c>
      <c r="EF32" s="177">
        <f t="shared" si="41"/>
        <v>0</v>
      </c>
      <c r="EG32" s="177">
        <f t="shared" si="41"/>
        <v>0</v>
      </c>
      <c r="EH32" s="177">
        <f t="shared" si="41"/>
        <v>0</v>
      </c>
      <c r="EI32" s="177">
        <f t="shared" si="41"/>
        <v>0</v>
      </c>
      <c r="EJ32" s="177">
        <f t="shared" si="41"/>
        <v>0</v>
      </c>
      <c r="EK32" s="177">
        <f t="shared" si="41"/>
        <v>0</v>
      </c>
      <c r="EL32" s="177">
        <f t="shared" si="41"/>
        <v>0</v>
      </c>
      <c r="EM32" s="177">
        <f t="shared" si="41"/>
        <v>0</v>
      </c>
      <c r="EN32" s="177">
        <f t="shared" si="41"/>
        <v>0</v>
      </c>
      <c r="EO32" s="177">
        <f t="shared" si="41"/>
        <v>0</v>
      </c>
      <c r="EP32" s="177">
        <f t="shared" si="41"/>
        <v>0</v>
      </c>
      <c r="EQ32" s="177">
        <f t="shared" si="41"/>
        <v>0</v>
      </c>
      <c r="ER32" s="177">
        <f t="shared" si="41"/>
        <v>0</v>
      </c>
      <c r="ES32" s="177">
        <f t="shared" si="41"/>
        <v>0</v>
      </c>
      <c r="ET32" s="177">
        <f t="shared" si="41"/>
        <v>0</v>
      </c>
      <c r="EU32" s="177">
        <f t="shared" si="40"/>
        <v>0</v>
      </c>
      <c r="EV32" s="177">
        <f t="shared" si="40"/>
        <v>0</v>
      </c>
      <c r="EW32" s="177">
        <f t="shared" si="40"/>
        <v>0</v>
      </c>
      <c r="EX32" s="177">
        <f t="shared" si="40"/>
        <v>0</v>
      </c>
      <c r="EY32" s="177">
        <f t="shared" si="40"/>
        <v>0</v>
      </c>
      <c r="EZ32" s="177">
        <f t="shared" si="40"/>
        <v>0</v>
      </c>
      <c r="FA32" s="177">
        <f t="shared" si="40"/>
        <v>0</v>
      </c>
      <c r="FB32" s="177">
        <f t="shared" si="40"/>
        <v>0</v>
      </c>
      <c r="FC32" s="177">
        <f t="shared" si="40"/>
        <v>0</v>
      </c>
      <c r="FD32" s="177">
        <f t="shared" si="40"/>
        <v>0</v>
      </c>
      <c r="FE32" s="177">
        <f t="shared" si="40"/>
        <v>0</v>
      </c>
      <c r="FF32" s="177">
        <f t="shared" si="40"/>
        <v>0</v>
      </c>
      <c r="FG32" s="177">
        <f t="shared" si="40"/>
        <v>0</v>
      </c>
      <c r="FH32" s="177">
        <f t="shared" si="40"/>
        <v>0</v>
      </c>
      <c r="FI32" s="177">
        <f t="shared" si="40"/>
        <v>0</v>
      </c>
      <c r="FJ32" s="16"/>
    </row>
    <row r="33" spans="1:166" outlineLevel="1" x14ac:dyDescent="0.3">
      <c r="A33" s="1"/>
      <c r="B33" s="1"/>
      <c r="C33" s="1"/>
      <c r="D33" s="179" t="str">
        <f>'Instructions and Inputs'!$D167</f>
        <v>Construction</v>
      </c>
      <c r="E33" s="13"/>
      <c r="F33" s="178">
        <f>'Instructions and Inputs'!H167</f>
        <v>0</v>
      </c>
      <c r="G33" s="178" t="str">
        <f t="shared" si="37"/>
        <v>Check Date</v>
      </c>
      <c r="S33" s="13" t="s">
        <v>93</v>
      </c>
      <c r="T33" s="176">
        <f t="shared" si="33"/>
        <v>0</v>
      </c>
      <c r="U33" s="1"/>
      <c r="V33" s="177">
        <f t="shared" si="38"/>
        <v>0</v>
      </c>
      <c r="W33" s="177">
        <f t="shared" si="39"/>
        <v>0</v>
      </c>
      <c r="X33" s="177">
        <f t="shared" si="39"/>
        <v>0</v>
      </c>
      <c r="Y33" s="177">
        <f t="shared" si="39"/>
        <v>0</v>
      </c>
      <c r="Z33" s="177">
        <f t="shared" si="39"/>
        <v>0</v>
      </c>
      <c r="AA33" s="177">
        <f t="shared" si="39"/>
        <v>0</v>
      </c>
      <c r="AB33" s="177">
        <f t="shared" si="39"/>
        <v>0</v>
      </c>
      <c r="AC33" s="177">
        <f t="shared" si="39"/>
        <v>0</v>
      </c>
      <c r="AD33" s="177">
        <f t="shared" si="39"/>
        <v>0</v>
      </c>
      <c r="AE33" s="177">
        <f t="shared" si="39"/>
        <v>0</v>
      </c>
      <c r="AF33" s="177">
        <f t="shared" si="39"/>
        <v>0</v>
      </c>
      <c r="AG33" s="177">
        <f t="shared" si="39"/>
        <v>0</v>
      </c>
      <c r="AH33" s="177">
        <f t="shared" si="39"/>
        <v>0</v>
      </c>
      <c r="AI33" s="177">
        <f t="shared" si="39"/>
        <v>0</v>
      </c>
      <c r="AJ33" s="177">
        <f t="shared" si="39"/>
        <v>0</v>
      </c>
      <c r="AK33" s="177">
        <f t="shared" si="39"/>
        <v>0</v>
      </c>
      <c r="AL33" s="177">
        <f t="shared" si="39"/>
        <v>0</v>
      </c>
      <c r="AM33" s="177">
        <f t="shared" si="39"/>
        <v>0</v>
      </c>
      <c r="AN33" s="177">
        <f t="shared" si="39"/>
        <v>0</v>
      </c>
      <c r="AO33" s="177">
        <f t="shared" si="39"/>
        <v>0</v>
      </c>
      <c r="AP33" s="177">
        <f t="shared" si="39"/>
        <v>0</v>
      </c>
      <c r="AQ33" s="177">
        <f t="shared" si="39"/>
        <v>0</v>
      </c>
      <c r="AR33" s="177">
        <f t="shared" si="39"/>
        <v>0</v>
      </c>
      <c r="AS33" s="177">
        <f t="shared" si="39"/>
        <v>0</v>
      </c>
      <c r="AT33" s="177">
        <f t="shared" si="39"/>
        <v>0</v>
      </c>
      <c r="AU33" s="177">
        <f t="shared" si="39"/>
        <v>0</v>
      </c>
      <c r="AV33" s="177">
        <f t="shared" si="39"/>
        <v>0</v>
      </c>
      <c r="AW33" s="177">
        <f t="shared" si="39"/>
        <v>0</v>
      </c>
      <c r="AX33" s="177">
        <f t="shared" si="39"/>
        <v>0</v>
      </c>
      <c r="AY33" s="177">
        <f t="shared" si="39"/>
        <v>0</v>
      </c>
      <c r="AZ33" s="177">
        <f t="shared" si="39"/>
        <v>0</v>
      </c>
      <c r="BA33" s="177">
        <f t="shared" si="39"/>
        <v>0</v>
      </c>
      <c r="BB33" s="177">
        <f t="shared" si="39"/>
        <v>0</v>
      </c>
      <c r="BC33" s="177">
        <f t="shared" si="39"/>
        <v>0</v>
      </c>
      <c r="BD33" s="177">
        <f t="shared" si="39"/>
        <v>0</v>
      </c>
      <c r="BE33" s="177">
        <f t="shared" si="39"/>
        <v>0</v>
      </c>
      <c r="BF33" s="177">
        <f t="shared" si="39"/>
        <v>0</v>
      </c>
      <c r="BG33" s="177">
        <f t="shared" si="39"/>
        <v>0</v>
      </c>
      <c r="BH33" s="177">
        <f t="shared" si="39"/>
        <v>0</v>
      </c>
      <c r="BI33" s="177">
        <f t="shared" si="39"/>
        <v>0</v>
      </c>
      <c r="BJ33" s="177">
        <f t="shared" si="39"/>
        <v>0</v>
      </c>
      <c r="BK33" s="177">
        <f t="shared" si="39"/>
        <v>0</v>
      </c>
      <c r="BL33" s="177">
        <f t="shared" si="39"/>
        <v>0</v>
      </c>
      <c r="BM33" s="177">
        <f t="shared" si="39"/>
        <v>0</v>
      </c>
      <c r="BN33" s="177">
        <f t="shared" si="39"/>
        <v>0</v>
      </c>
      <c r="BO33" s="177">
        <f t="shared" si="39"/>
        <v>0</v>
      </c>
      <c r="BP33" s="177">
        <f t="shared" si="39"/>
        <v>0</v>
      </c>
      <c r="BQ33" s="177">
        <f t="shared" si="39"/>
        <v>0</v>
      </c>
      <c r="BR33" s="177">
        <f t="shared" si="39"/>
        <v>0</v>
      </c>
      <c r="BS33" s="177">
        <f t="shared" si="39"/>
        <v>0</v>
      </c>
      <c r="BT33" s="177">
        <f t="shared" si="39"/>
        <v>0</v>
      </c>
      <c r="BU33" s="177">
        <f t="shared" si="39"/>
        <v>0</v>
      </c>
      <c r="BV33" s="177">
        <f t="shared" si="39"/>
        <v>0</v>
      </c>
      <c r="BW33" s="177">
        <f t="shared" si="39"/>
        <v>0</v>
      </c>
      <c r="BX33" s="177">
        <f t="shared" si="39"/>
        <v>0</v>
      </c>
      <c r="BY33" s="177">
        <f t="shared" si="39"/>
        <v>0</v>
      </c>
      <c r="BZ33" s="177">
        <f t="shared" si="39"/>
        <v>0</v>
      </c>
      <c r="CA33" s="177">
        <f t="shared" si="39"/>
        <v>0</v>
      </c>
      <c r="CB33" s="177">
        <f t="shared" si="39"/>
        <v>0</v>
      </c>
      <c r="CC33" s="177">
        <f t="shared" si="39"/>
        <v>0</v>
      </c>
      <c r="CD33" s="177">
        <f t="shared" si="39"/>
        <v>0</v>
      </c>
      <c r="CE33" s="177">
        <f t="shared" si="39"/>
        <v>0</v>
      </c>
      <c r="CF33" s="177">
        <f t="shared" si="39"/>
        <v>0</v>
      </c>
      <c r="CG33" s="177">
        <f t="shared" si="39"/>
        <v>0</v>
      </c>
      <c r="CH33" s="177">
        <f t="shared" ref="CH33:ES36" si="42">IFERROR(-$G33*CH$13,0)</f>
        <v>0</v>
      </c>
      <c r="CI33" s="177">
        <f t="shared" si="42"/>
        <v>0</v>
      </c>
      <c r="CJ33" s="177">
        <f t="shared" si="42"/>
        <v>0</v>
      </c>
      <c r="CK33" s="177">
        <f t="shared" si="42"/>
        <v>0</v>
      </c>
      <c r="CL33" s="177">
        <f t="shared" si="42"/>
        <v>0</v>
      </c>
      <c r="CM33" s="177">
        <f t="shared" si="42"/>
        <v>0</v>
      </c>
      <c r="CN33" s="177">
        <f t="shared" si="42"/>
        <v>0</v>
      </c>
      <c r="CO33" s="177">
        <f t="shared" si="42"/>
        <v>0</v>
      </c>
      <c r="CP33" s="177">
        <f t="shared" si="42"/>
        <v>0</v>
      </c>
      <c r="CQ33" s="177">
        <f t="shared" si="42"/>
        <v>0</v>
      </c>
      <c r="CR33" s="177">
        <f t="shared" si="42"/>
        <v>0</v>
      </c>
      <c r="CS33" s="177">
        <f t="shared" si="42"/>
        <v>0</v>
      </c>
      <c r="CT33" s="177">
        <f t="shared" si="42"/>
        <v>0</v>
      </c>
      <c r="CU33" s="177">
        <f t="shared" si="42"/>
        <v>0</v>
      </c>
      <c r="CV33" s="177">
        <f t="shared" si="42"/>
        <v>0</v>
      </c>
      <c r="CW33" s="177">
        <f t="shared" si="42"/>
        <v>0</v>
      </c>
      <c r="CX33" s="177">
        <f t="shared" si="42"/>
        <v>0</v>
      </c>
      <c r="CY33" s="177">
        <f t="shared" si="42"/>
        <v>0</v>
      </c>
      <c r="CZ33" s="177">
        <f t="shared" si="42"/>
        <v>0</v>
      </c>
      <c r="DA33" s="177">
        <f t="shared" si="42"/>
        <v>0</v>
      </c>
      <c r="DB33" s="177">
        <f t="shared" si="42"/>
        <v>0</v>
      </c>
      <c r="DC33" s="177">
        <f t="shared" si="42"/>
        <v>0</v>
      </c>
      <c r="DD33" s="177">
        <f t="shared" si="42"/>
        <v>0</v>
      </c>
      <c r="DE33" s="177">
        <f t="shared" si="42"/>
        <v>0</v>
      </c>
      <c r="DF33" s="177">
        <f t="shared" si="42"/>
        <v>0</v>
      </c>
      <c r="DG33" s="177">
        <f t="shared" si="42"/>
        <v>0</v>
      </c>
      <c r="DH33" s="177">
        <f t="shared" si="42"/>
        <v>0</v>
      </c>
      <c r="DI33" s="177">
        <f t="shared" si="42"/>
        <v>0</v>
      </c>
      <c r="DJ33" s="177">
        <f t="shared" si="42"/>
        <v>0</v>
      </c>
      <c r="DK33" s="177">
        <f t="shared" si="42"/>
        <v>0</v>
      </c>
      <c r="DL33" s="177">
        <f t="shared" si="42"/>
        <v>0</v>
      </c>
      <c r="DM33" s="177">
        <f t="shared" si="42"/>
        <v>0</v>
      </c>
      <c r="DN33" s="177">
        <f t="shared" si="42"/>
        <v>0</v>
      </c>
      <c r="DO33" s="177">
        <f t="shared" si="42"/>
        <v>0</v>
      </c>
      <c r="DP33" s="177">
        <f t="shared" si="42"/>
        <v>0</v>
      </c>
      <c r="DQ33" s="177">
        <f t="shared" si="42"/>
        <v>0</v>
      </c>
      <c r="DR33" s="177">
        <f t="shared" si="42"/>
        <v>0</v>
      </c>
      <c r="DS33" s="177">
        <f t="shared" si="42"/>
        <v>0</v>
      </c>
      <c r="DT33" s="177">
        <f t="shared" si="42"/>
        <v>0</v>
      </c>
      <c r="DU33" s="177">
        <f t="shared" si="42"/>
        <v>0</v>
      </c>
      <c r="DV33" s="177">
        <f t="shared" si="42"/>
        <v>0</v>
      </c>
      <c r="DW33" s="177">
        <f t="shared" si="42"/>
        <v>0</v>
      </c>
      <c r="DX33" s="177">
        <f t="shared" si="42"/>
        <v>0</v>
      </c>
      <c r="DY33" s="177">
        <f t="shared" si="42"/>
        <v>0</v>
      </c>
      <c r="DZ33" s="177">
        <f t="shared" si="42"/>
        <v>0</v>
      </c>
      <c r="EA33" s="177">
        <f t="shared" si="42"/>
        <v>0</v>
      </c>
      <c r="EB33" s="177">
        <f t="shared" si="42"/>
        <v>0</v>
      </c>
      <c r="EC33" s="177">
        <f t="shared" si="42"/>
        <v>0</v>
      </c>
      <c r="ED33" s="177">
        <f t="shared" si="42"/>
        <v>0</v>
      </c>
      <c r="EE33" s="177">
        <f t="shared" si="42"/>
        <v>0</v>
      </c>
      <c r="EF33" s="177">
        <f t="shared" si="42"/>
        <v>0</v>
      </c>
      <c r="EG33" s="177">
        <f t="shared" si="42"/>
        <v>0</v>
      </c>
      <c r="EH33" s="177">
        <f t="shared" si="42"/>
        <v>0</v>
      </c>
      <c r="EI33" s="177">
        <f t="shared" si="42"/>
        <v>0</v>
      </c>
      <c r="EJ33" s="177">
        <f t="shared" si="42"/>
        <v>0</v>
      </c>
      <c r="EK33" s="177">
        <f t="shared" si="42"/>
        <v>0</v>
      </c>
      <c r="EL33" s="177">
        <f t="shared" si="42"/>
        <v>0</v>
      </c>
      <c r="EM33" s="177">
        <f t="shared" si="42"/>
        <v>0</v>
      </c>
      <c r="EN33" s="177">
        <f t="shared" si="42"/>
        <v>0</v>
      </c>
      <c r="EO33" s="177">
        <f t="shared" si="42"/>
        <v>0</v>
      </c>
      <c r="EP33" s="177">
        <f t="shared" si="42"/>
        <v>0</v>
      </c>
      <c r="EQ33" s="177">
        <f t="shared" si="42"/>
        <v>0</v>
      </c>
      <c r="ER33" s="177">
        <f t="shared" si="42"/>
        <v>0</v>
      </c>
      <c r="ES33" s="177">
        <f t="shared" si="42"/>
        <v>0</v>
      </c>
      <c r="ET33" s="177">
        <f t="shared" si="41"/>
        <v>0</v>
      </c>
      <c r="EU33" s="177">
        <f t="shared" si="40"/>
        <v>0</v>
      </c>
      <c r="EV33" s="177">
        <f t="shared" si="40"/>
        <v>0</v>
      </c>
      <c r="EW33" s="177">
        <f t="shared" si="40"/>
        <v>0</v>
      </c>
      <c r="EX33" s="177">
        <f t="shared" si="40"/>
        <v>0</v>
      </c>
      <c r="EY33" s="177">
        <f t="shared" si="40"/>
        <v>0</v>
      </c>
      <c r="EZ33" s="177">
        <f t="shared" si="40"/>
        <v>0</v>
      </c>
      <c r="FA33" s="177">
        <f t="shared" si="40"/>
        <v>0</v>
      </c>
      <c r="FB33" s="177">
        <f t="shared" si="40"/>
        <v>0</v>
      </c>
      <c r="FC33" s="177">
        <f t="shared" si="40"/>
        <v>0</v>
      </c>
      <c r="FD33" s="177">
        <f t="shared" si="40"/>
        <v>0</v>
      </c>
      <c r="FE33" s="177">
        <f t="shared" si="40"/>
        <v>0</v>
      </c>
      <c r="FF33" s="177">
        <f t="shared" si="40"/>
        <v>0</v>
      </c>
      <c r="FG33" s="177">
        <f t="shared" si="40"/>
        <v>0</v>
      </c>
      <c r="FH33" s="177">
        <f t="shared" si="40"/>
        <v>0</v>
      </c>
      <c r="FI33" s="177">
        <f t="shared" si="40"/>
        <v>0</v>
      </c>
      <c r="FJ33" s="16"/>
    </row>
    <row r="34" spans="1:166" outlineLevel="1" x14ac:dyDescent="0.3">
      <c r="A34" s="1"/>
      <c r="B34" s="1"/>
      <c r="C34" s="1"/>
      <c r="D34" s="179" t="str">
        <f>'Instructions and Inputs'!$D168</f>
        <v>Development Manager and Other Fees</v>
      </c>
      <c r="E34" s="13"/>
      <c r="F34" s="178">
        <f>'Instructions and Inputs'!H168</f>
        <v>0</v>
      </c>
      <c r="G34" s="178" t="str">
        <f t="shared" si="37"/>
        <v>Check Date</v>
      </c>
      <c r="S34" s="13" t="s">
        <v>93</v>
      </c>
      <c r="T34" s="176">
        <f t="shared" si="33"/>
        <v>0</v>
      </c>
      <c r="U34" s="1"/>
      <c r="V34" s="177">
        <f t="shared" si="38"/>
        <v>0</v>
      </c>
      <c r="W34" s="177">
        <f t="shared" ref="W34:CH37" si="43">IFERROR(-$G34*W$13,0)</f>
        <v>0</v>
      </c>
      <c r="X34" s="177">
        <f t="shared" si="43"/>
        <v>0</v>
      </c>
      <c r="Y34" s="177">
        <f t="shared" si="43"/>
        <v>0</v>
      </c>
      <c r="Z34" s="177">
        <f t="shared" si="43"/>
        <v>0</v>
      </c>
      <c r="AA34" s="177">
        <f t="shared" si="43"/>
        <v>0</v>
      </c>
      <c r="AB34" s="177">
        <f t="shared" si="43"/>
        <v>0</v>
      </c>
      <c r="AC34" s="177">
        <f t="shared" si="43"/>
        <v>0</v>
      </c>
      <c r="AD34" s="177">
        <f t="shared" si="43"/>
        <v>0</v>
      </c>
      <c r="AE34" s="177">
        <f t="shared" si="43"/>
        <v>0</v>
      </c>
      <c r="AF34" s="177">
        <f t="shared" si="43"/>
        <v>0</v>
      </c>
      <c r="AG34" s="177">
        <f t="shared" si="43"/>
        <v>0</v>
      </c>
      <c r="AH34" s="177">
        <f t="shared" si="43"/>
        <v>0</v>
      </c>
      <c r="AI34" s="177">
        <f t="shared" si="43"/>
        <v>0</v>
      </c>
      <c r="AJ34" s="177">
        <f t="shared" si="43"/>
        <v>0</v>
      </c>
      <c r="AK34" s="177">
        <f t="shared" si="43"/>
        <v>0</v>
      </c>
      <c r="AL34" s="177">
        <f t="shared" si="43"/>
        <v>0</v>
      </c>
      <c r="AM34" s="177">
        <f t="shared" si="43"/>
        <v>0</v>
      </c>
      <c r="AN34" s="177">
        <f t="shared" si="43"/>
        <v>0</v>
      </c>
      <c r="AO34" s="177">
        <f t="shared" si="43"/>
        <v>0</v>
      </c>
      <c r="AP34" s="177">
        <f t="shared" si="43"/>
        <v>0</v>
      </c>
      <c r="AQ34" s="177">
        <f t="shared" si="43"/>
        <v>0</v>
      </c>
      <c r="AR34" s="177">
        <f t="shared" si="43"/>
        <v>0</v>
      </c>
      <c r="AS34" s="177">
        <f t="shared" si="43"/>
        <v>0</v>
      </c>
      <c r="AT34" s="177">
        <f t="shared" si="43"/>
        <v>0</v>
      </c>
      <c r="AU34" s="177">
        <f t="shared" si="43"/>
        <v>0</v>
      </c>
      <c r="AV34" s="177">
        <f t="shared" si="43"/>
        <v>0</v>
      </c>
      <c r="AW34" s="177">
        <f t="shared" si="43"/>
        <v>0</v>
      </c>
      <c r="AX34" s="177">
        <f t="shared" si="43"/>
        <v>0</v>
      </c>
      <c r="AY34" s="177">
        <f t="shared" si="43"/>
        <v>0</v>
      </c>
      <c r="AZ34" s="177">
        <f t="shared" si="43"/>
        <v>0</v>
      </c>
      <c r="BA34" s="177">
        <f t="shared" si="43"/>
        <v>0</v>
      </c>
      <c r="BB34" s="177">
        <f t="shared" si="43"/>
        <v>0</v>
      </c>
      <c r="BC34" s="177">
        <f t="shared" si="43"/>
        <v>0</v>
      </c>
      <c r="BD34" s="177">
        <f t="shared" si="43"/>
        <v>0</v>
      </c>
      <c r="BE34" s="177">
        <f t="shared" si="43"/>
        <v>0</v>
      </c>
      <c r="BF34" s="177">
        <f t="shared" si="43"/>
        <v>0</v>
      </c>
      <c r="BG34" s="177">
        <f t="shared" si="43"/>
        <v>0</v>
      </c>
      <c r="BH34" s="177">
        <f t="shared" si="43"/>
        <v>0</v>
      </c>
      <c r="BI34" s="177">
        <f t="shared" si="43"/>
        <v>0</v>
      </c>
      <c r="BJ34" s="177">
        <f t="shared" si="43"/>
        <v>0</v>
      </c>
      <c r="BK34" s="177">
        <f t="shared" si="43"/>
        <v>0</v>
      </c>
      <c r="BL34" s="177">
        <f t="shared" si="43"/>
        <v>0</v>
      </c>
      <c r="BM34" s="177">
        <f t="shared" si="43"/>
        <v>0</v>
      </c>
      <c r="BN34" s="177">
        <f t="shared" si="43"/>
        <v>0</v>
      </c>
      <c r="BO34" s="177">
        <f t="shared" si="43"/>
        <v>0</v>
      </c>
      <c r="BP34" s="177">
        <f t="shared" si="43"/>
        <v>0</v>
      </c>
      <c r="BQ34" s="177">
        <f t="shared" si="43"/>
        <v>0</v>
      </c>
      <c r="BR34" s="177">
        <f t="shared" si="43"/>
        <v>0</v>
      </c>
      <c r="BS34" s="177">
        <f t="shared" si="43"/>
        <v>0</v>
      </c>
      <c r="BT34" s="177">
        <f t="shared" si="43"/>
        <v>0</v>
      </c>
      <c r="BU34" s="177">
        <f t="shared" si="43"/>
        <v>0</v>
      </c>
      <c r="BV34" s="177">
        <f t="shared" si="43"/>
        <v>0</v>
      </c>
      <c r="BW34" s="177">
        <f t="shared" si="43"/>
        <v>0</v>
      </c>
      <c r="BX34" s="177">
        <f t="shared" si="43"/>
        <v>0</v>
      </c>
      <c r="BY34" s="177">
        <f t="shared" si="43"/>
        <v>0</v>
      </c>
      <c r="BZ34" s="177">
        <f t="shared" si="43"/>
        <v>0</v>
      </c>
      <c r="CA34" s="177">
        <f t="shared" si="43"/>
        <v>0</v>
      </c>
      <c r="CB34" s="177">
        <f t="shared" si="43"/>
        <v>0</v>
      </c>
      <c r="CC34" s="177">
        <f t="shared" si="43"/>
        <v>0</v>
      </c>
      <c r="CD34" s="177">
        <f t="shared" si="43"/>
        <v>0</v>
      </c>
      <c r="CE34" s="177">
        <f t="shared" si="43"/>
        <v>0</v>
      </c>
      <c r="CF34" s="177">
        <f t="shared" si="43"/>
        <v>0</v>
      </c>
      <c r="CG34" s="177">
        <f t="shared" si="43"/>
        <v>0</v>
      </c>
      <c r="CH34" s="177">
        <f t="shared" si="43"/>
        <v>0</v>
      </c>
      <c r="CI34" s="177">
        <f t="shared" si="42"/>
        <v>0</v>
      </c>
      <c r="CJ34" s="177">
        <f t="shared" si="42"/>
        <v>0</v>
      </c>
      <c r="CK34" s="177">
        <f t="shared" si="42"/>
        <v>0</v>
      </c>
      <c r="CL34" s="177">
        <f t="shared" si="42"/>
        <v>0</v>
      </c>
      <c r="CM34" s="177">
        <f t="shared" si="42"/>
        <v>0</v>
      </c>
      <c r="CN34" s="177">
        <f t="shared" si="42"/>
        <v>0</v>
      </c>
      <c r="CO34" s="177">
        <f t="shared" si="42"/>
        <v>0</v>
      </c>
      <c r="CP34" s="177">
        <f t="shared" si="42"/>
        <v>0</v>
      </c>
      <c r="CQ34" s="177">
        <f t="shared" si="42"/>
        <v>0</v>
      </c>
      <c r="CR34" s="177">
        <f t="shared" si="42"/>
        <v>0</v>
      </c>
      <c r="CS34" s="177">
        <f t="shared" si="42"/>
        <v>0</v>
      </c>
      <c r="CT34" s="177">
        <f t="shared" si="42"/>
        <v>0</v>
      </c>
      <c r="CU34" s="177">
        <f t="shared" si="42"/>
        <v>0</v>
      </c>
      <c r="CV34" s="177">
        <f t="shared" si="42"/>
        <v>0</v>
      </c>
      <c r="CW34" s="177">
        <f t="shared" si="42"/>
        <v>0</v>
      </c>
      <c r="CX34" s="177">
        <f t="shared" si="42"/>
        <v>0</v>
      </c>
      <c r="CY34" s="177">
        <f t="shared" si="42"/>
        <v>0</v>
      </c>
      <c r="CZ34" s="177">
        <f t="shared" si="42"/>
        <v>0</v>
      </c>
      <c r="DA34" s="177">
        <f t="shared" si="42"/>
        <v>0</v>
      </c>
      <c r="DB34" s="177">
        <f t="shared" si="42"/>
        <v>0</v>
      </c>
      <c r="DC34" s="177">
        <f t="shared" si="42"/>
        <v>0</v>
      </c>
      <c r="DD34" s="177">
        <f t="shared" si="42"/>
        <v>0</v>
      </c>
      <c r="DE34" s="177">
        <f t="shared" si="42"/>
        <v>0</v>
      </c>
      <c r="DF34" s="177">
        <f t="shared" si="42"/>
        <v>0</v>
      </c>
      <c r="DG34" s="177">
        <f t="shared" si="42"/>
        <v>0</v>
      </c>
      <c r="DH34" s="177">
        <f t="shared" si="42"/>
        <v>0</v>
      </c>
      <c r="DI34" s="177">
        <f t="shared" si="42"/>
        <v>0</v>
      </c>
      <c r="DJ34" s="177">
        <f t="shared" si="42"/>
        <v>0</v>
      </c>
      <c r="DK34" s="177">
        <f t="shared" si="42"/>
        <v>0</v>
      </c>
      <c r="DL34" s="177">
        <f t="shared" si="42"/>
        <v>0</v>
      </c>
      <c r="DM34" s="177">
        <f t="shared" si="42"/>
        <v>0</v>
      </c>
      <c r="DN34" s="177">
        <f t="shared" si="42"/>
        <v>0</v>
      </c>
      <c r="DO34" s="177">
        <f t="shared" si="42"/>
        <v>0</v>
      </c>
      <c r="DP34" s="177">
        <f t="shared" si="42"/>
        <v>0</v>
      </c>
      <c r="DQ34" s="177">
        <f t="shared" si="42"/>
        <v>0</v>
      </c>
      <c r="DR34" s="177">
        <f t="shared" si="42"/>
        <v>0</v>
      </c>
      <c r="DS34" s="177">
        <f t="shared" si="42"/>
        <v>0</v>
      </c>
      <c r="DT34" s="177">
        <f t="shared" si="42"/>
        <v>0</v>
      </c>
      <c r="DU34" s="177">
        <f t="shared" si="42"/>
        <v>0</v>
      </c>
      <c r="DV34" s="177">
        <f t="shared" si="42"/>
        <v>0</v>
      </c>
      <c r="DW34" s="177">
        <f t="shared" si="42"/>
        <v>0</v>
      </c>
      <c r="DX34" s="177">
        <f t="shared" si="42"/>
        <v>0</v>
      </c>
      <c r="DY34" s="177">
        <f t="shared" si="42"/>
        <v>0</v>
      </c>
      <c r="DZ34" s="177">
        <f t="shared" si="42"/>
        <v>0</v>
      </c>
      <c r="EA34" s="177">
        <f t="shared" si="42"/>
        <v>0</v>
      </c>
      <c r="EB34" s="177">
        <f t="shared" si="42"/>
        <v>0</v>
      </c>
      <c r="EC34" s="177">
        <f t="shared" si="42"/>
        <v>0</v>
      </c>
      <c r="ED34" s="177">
        <f t="shared" si="42"/>
        <v>0</v>
      </c>
      <c r="EE34" s="177">
        <f t="shared" si="42"/>
        <v>0</v>
      </c>
      <c r="EF34" s="177">
        <f t="shared" si="42"/>
        <v>0</v>
      </c>
      <c r="EG34" s="177">
        <f t="shared" si="42"/>
        <v>0</v>
      </c>
      <c r="EH34" s="177">
        <f t="shared" si="42"/>
        <v>0</v>
      </c>
      <c r="EI34" s="177">
        <f t="shared" si="42"/>
        <v>0</v>
      </c>
      <c r="EJ34" s="177">
        <f t="shared" si="42"/>
        <v>0</v>
      </c>
      <c r="EK34" s="177">
        <f t="shared" si="42"/>
        <v>0</v>
      </c>
      <c r="EL34" s="177">
        <f t="shared" si="42"/>
        <v>0</v>
      </c>
      <c r="EM34" s="177">
        <f t="shared" si="42"/>
        <v>0</v>
      </c>
      <c r="EN34" s="177">
        <f t="shared" si="42"/>
        <v>0</v>
      </c>
      <c r="EO34" s="177">
        <f t="shared" si="42"/>
        <v>0</v>
      </c>
      <c r="EP34" s="177">
        <f t="shared" si="42"/>
        <v>0</v>
      </c>
      <c r="EQ34" s="177">
        <f t="shared" si="42"/>
        <v>0</v>
      </c>
      <c r="ER34" s="177">
        <f t="shared" si="42"/>
        <v>0</v>
      </c>
      <c r="ES34" s="177">
        <f t="shared" si="42"/>
        <v>0</v>
      </c>
      <c r="ET34" s="177">
        <f t="shared" si="41"/>
        <v>0</v>
      </c>
      <c r="EU34" s="177">
        <f t="shared" si="40"/>
        <v>0</v>
      </c>
      <c r="EV34" s="177">
        <f t="shared" si="40"/>
        <v>0</v>
      </c>
      <c r="EW34" s="177">
        <f t="shared" si="40"/>
        <v>0</v>
      </c>
      <c r="EX34" s="177">
        <f t="shared" si="40"/>
        <v>0</v>
      </c>
      <c r="EY34" s="177">
        <f t="shared" si="40"/>
        <v>0</v>
      </c>
      <c r="EZ34" s="177">
        <f t="shared" si="40"/>
        <v>0</v>
      </c>
      <c r="FA34" s="177">
        <f t="shared" si="40"/>
        <v>0</v>
      </c>
      <c r="FB34" s="177">
        <f t="shared" si="40"/>
        <v>0</v>
      </c>
      <c r="FC34" s="177">
        <f t="shared" si="40"/>
        <v>0</v>
      </c>
      <c r="FD34" s="177">
        <f t="shared" si="40"/>
        <v>0</v>
      </c>
      <c r="FE34" s="177">
        <f t="shared" si="40"/>
        <v>0</v>
      </c>
      <c r="FF34" s="177">
        <f t="shared" si="40"/>
        <v>0</v>
      </c>
      <c r="FG34" s="177">
        <f t="shared" si="40"/>
        <v>0</v>
      </c>
      <c r="FH34" s="177">
        <f t="shared" si="40"/>
        <v>0</v>
      </c>
      <c r="FI34" s="177">
        <f t="shared" si="40"/>
        <v>0</v>
      </c>
      <c r="FJ34" s="16"/>
    </row>
    <row r="35" spans="1:166" outlineLevel="1" x14ac:dyDescent="0.3">
      <c r="A35" s="1"/>
      <c r="B35" s="1"/>
      <c r="C35" s="1"/>
      <c r="D35" s="179" t="str">
        <f>'Instructions and Inputs'!$D169</f>
        <v>Admin and Advisory</v>
      </c>
      <c r="E35" s="13"/>
      <c r="F35" s="178">
        <f>'Instructions and Inputs'!H169</f>
        <v>0</v>
      </c>
      <c r="G35" s="178" t="str">
        <f t="shared" si="37"/>
        <v>Check Date</v>
      </c>
      <c r="H35" s="1"/>
      <c r="I35" s="1"/>
      <c r="J35" s="1"/>
      <c r="K35" s="1"/>
      <c r="L35" s="1"/>
      <c r="M35" s="1"/>
      <c r="N35" s="1"/>
      <c r="O35" s="1"/>
      <c r="P35" s="1"/>
      <c r="Q35" s="1"/>
      <c r="R35" s="1"/>
      <c r="S35" s="13" t="s">
        <v>93</v>
      </c>
      <c r="T35" s="176">
        <f t="shared" si="33"/>
        <v>0</v>
      </c>
      <c r="U35" s="1"/>
      <c r="V35" s="177">
        <f t="shared" si="38"/>
        <v>0</v>
      </c>
      <c r="W35" s="177">
        <f t="shared" si="43"/>
        <v>0</v>
      </c>
      <c r="X35" s="177">
        <f t="shared" si="43"/>
        <v>0</v>
      </c>
      <c r="Y35" s="177">
        <f t="shared" si="43"/>
        <v>0</v>
      </c>
      <c r="Z35" s="177">
        <f t="shared" si="43"/>
        <v>0</v>
      </c>
      <c r="AA35" s="177">
        <f t="shared" si="43"/>
        <v>0</v>
      </c>
      <c r="AB35" s="177">
        <f t="shared" si="43"/>
        <v>0</v>
      </c>
      <c r="AC35" s="177">
        <f t="shared" si="43"/>
        <v>0</v>
      </c>
      <c r="AD35" s="177">
        <f t="shared" si="43"/>
        <v>0</v>
      </c>
      <c r="AE35" s="177">
        <f t="shared" si="43"/>
        <v>0</v>
      </c>
      <c r="AF35" s="177">
        <f t="shared" si="43"/>
        <v>0</v>
      </c>
      <c r="AG35" s="177">
        <f t="shared" si="43"/>
        <v>0</v>
      </c>
      <c r="AH35" s="177">
        <f t="shared" si="43"/>
        <v>0</v>
      </c>
      <c r="AI35" s="177">
        <f t="shared" si="43"/>
        <v>0</v>
      </c>
      <c r="AJ35" s="177">
        <f t="shared" si="43"/>
        <v>0</v>
      </c>
      <c r="AK35" s="177">
        <f t="shared" si="43"/>
        <v>0</v>
      </c>
      <c r="AL35" s="177">
        <f t="shared" si="43"/>
        <v>0</v>
      </c>
      <c r="AM35" s="177">
        <f t="shared" si="43"/>
        <v>0</v>
      </c>
      <c r="AN35" s="177">
        <f t="shared" si="43"/>
        <v>0</v>
      </c>
      <c r="AO35" s="177">
        <f t="shared" si="43"/>
        <v>0</v>
      </c>
      <c r="AP35" s="177">
        <f t="shared" si="43"/>
        <v>0</v>
      </c>
      <c r="AQ35" s="177">
        <f t="shared" si="43"/>
        <v>0</v>
      </c>
      <c r="AR35" s="177">
        <f t="shared" si="43"/>
        <v>0</v>
      </c>
      <c r="AS35" s="177">
        <f t="shared" si="43"/>
        <v>0</v>
      </c>
      <c r="AT35" s="177">
        <f t="shared" si="43"/>
        <v>0</v>
      </c>
      <c r="AU35" s="177">
        <f t="shared" si="43"/>
        <v>0</v>
      </c>
      <c r="AV35" s="177">
        <f t="shared" si="43"/>
        <v>0</v>
      </c>
      <c r="AW35" s="177">
        <f t="shared" si="43"/>
        <v>0</v>
      </c>
      <c r="AX35" s="177">
        <f t="shared" si="43"/>
        <v>0</v>
      </c>
      <c r="AY35" s="177">
        <f t="shared" si="43"/>
        <v>0</v>
      </c>
      <c r="AZ35" s="177">
        <f t="shared" si="43"/>
        <v>0</v>
      </c>
      <c r="BA35" s="177">
        <f t="shared" si="43"/>
        <v>0</v>
      </c>
      <c r="BB35" s="177">
        <f t="shared" si="43"/>
        <v>0</v>
      </c>
      <c r="BC35" s="177">
        <f t="shared" si="43"/>
        <v>0</v>
      </c>
      <c r="BD35" s="177">
        <f t="shared" si="43"/>
        <v>0</v>
      </c>
      <c r="BE35" s="177">
        <f t="shared" si="43"/>
        <v>0</v>
      </c>
      <c r="BF35" s="177">
        <f t="shared" si="43"/>
        <v>0</v>
      </c>
      <c r="BG35" s="177">
        <f t="shared" si="43"/>
        <v>0</v>
      </c>
      <c r="BH35" s="177">
        <f t="shared" si="43"/>
        <v>0</v>
      </c>
      <c r="BI35" s="177">
        <f t="shared" si="43"/>
        <v>0</v>
      </c>
      <c r="BJ35" s="177">
        <f t="shared" si="43"/>
        <v>0</v>
      </c>
      <c r="BK35" s="177">
        <f t="shared" si="43"/>
        <v>0</v>
      </c>
      <c r="BL35" s="177">
        <f t="shared" si="43"/>
        <v>0</v>
      </c>
      <c r="BM35" s="177">
        <f t="shared" si="43"/>
        <v>0</v>
      </c>
      <c r="BN35" s="177">
        <f t="shared" si="43"/>
        <v>0</v>
      </c>
      <c r="BO35" s="177">
        <f t="shared" si="43"/>
        <v>0</v>
      </c>
      <c r="BP35" s="177">
        <f t="shared" si="43"/>
        <v>0</v>
      </c>
      <c r="BQ35" s="177">
        <f t="shared" si="43"/>
        <v>0</v>
      </c>
      <c r="BR35" s="177">
        <f t="shared" si="43"/>
        <v>0</v>
      </c>
      <c r="BS35" s="177">
        <f t="shared" si="43"/>
        <v>0</v>
      </c>
      <c r="BT35" s="177">
        <f t="shared" si="43"/>
        <v>0</v>
      </c>
      <c r="BU35" s="177">
        <f t="shared" si="43"/>
        <v>0</v>
      </c>
      <c r="BV35" s="177">
        <f t="shared" si="43"/>
        <v>0</v>
      </c>
      <c r="BW35" s="177">
        <f t="shared" si="43"/>
        <v>0</v>
      </c>
      <c r="BX35" s="177">
        <f t="shared" si="43"/>
        <v>0</v>
      </c>
      <c r="BY35" s="177">
        <f t="shared" si="43"/>
        <v>0</v>
      </c>
      <c r="BZ35" s="177">
        <f t="shared" si="43"/>
        <v>0</v>
      </c>
      <c r="CA35" s="177">
        <f t="shared" si="43"/>
        <v>0</v>
      </c>
      <c r="CB35" s="177">
        <f t="shared" si="43"/>
        <v>0</v>
      </c>
      <c r="CC35" s="177">
        <f t="shared" si="43"/>
        <v>0</v>
      </c>
      <c r="CD35" s="177">
        <f t="shared" si="43"/>
        <v>0</v>
      </c>
      <c r="CE35" s="177">
        <f t="shared" si="43"/>
        <v>0</v>
      </c>
      <c r="CF35" s="177">
        <f t="shared" si="43"/>
        <v>0</v>
      </c>
      <c r="CG35" s="177">
        <f t="shared" si="43"/>
        <v>0</v>
      </c>
      <c r="CH35" s="177">
        <f t="shared" si="43"/>
        <v>0</v>
      </c>
      <c r="CI35" s="177">
        <f t="shared" si="42"/>
        <v>0</v>
      </c>
      <c r="CJ35" s="177">
        <f t="shared" si="42"/>
        <v>0</v>
      </c>
      <c r="CK35" s="177">
        <f t="shared" si="42"/>
        <v>0</v>
      </c>
      <c r="CL35" s="177">
        <f t="shared" si="42"/>
        <v>0</v>
      </c>
      <c r="CM35" s="177">
        <f t="shared" si="42"/>
        <v>0</v>
      </c>
      <c r="CN35" s="177">
        <f t="shared" si="42"/>
        <v>0</v>
      </c>
      <c r="CO35" s="177">
        <f t="shared" si="42"/>
        <v>0</v>
      </c>
      <c r="CP35" s="177">
        <f t="shared" si="42"/>
        <v>0</v>
      </c>
      <c r="CQ35" s="177">
        <f t="shared" si="42"/>
        <v>0</v>
      </c>
      <c r="CR35" s="177">
        <f t="shared" si="42"/>
        <v>0</v>
      </c>
      <c r="CS35" s="177">
        <f t="shared" si="42"/>
        <v>0</v>
      </c>
      <c r="CT35" s="177">
        <f t="shared" si="42"/>
        <v>0</v>
      </c>
      <c r="CU35" s="177">
        <f t="shared" si="42"/>
        <v>0</v>
      </c>
      <c r="CV35" s="177">
        <f t="shared" si="42"/>
        <v>0</v>
      </c>
      <c r="CW35" s="177">
        <f t="shared" si="42"/>
        <v>0</v>
      </c>
      <c r="CX35" s="177">
        <f t="shared" si="42"/>
        <v>0</v>
      </c>
      <c r="CY35" s="177">
        <f t="shared" si="42"/>
        <v>0</v>
      </c>
      <c r="CZ35" s="177">
        <f t="shared" si="42"/>
        <v>0</v>
      </c>
      <c r="DA35" s="177">
        <f t="shared" si="42"/>
        <v>0</v>
      </c>
      <c r="DB35" s="177">
        <f t="shared" si="42"/>
        <v>0</v>
      </c>
      <c r="DC35" s="177">
        <f t="shared" si="42"/>
        <v>0</v>
      </c>
      <c r="DD35" s="177">
        <f t="shared" si="42"/>
        <v>0</v>
      </c>
      <c r="DE35" s="177">
        <f t="shared" si="42"/>
        <v>0</v>
      </c>
      <c r="DF35" s="177">
        <f t="shared" si="42"/>
        <v>0</v>
      </c>
      <c r="DG35" s="177">
        <f t="shared" si="42"/>
        <v>0</v>
      </c>
      <c r="DH35" s="177">
        <f t="shared" si="42"/>
        <v>0</v>
      </c>
      <c r="DI35" s="177">
        <f t="shared" si="42"/>
        <v>0</v>
      </c>
      <c r="DJ35" s="177">
        <f t="shared" si="42"/>
        <v>0</v>
      </c>
      <c r="DK35" s="177">
        <f t="shared" si="42"/>
        <v>0</v>
      </c>
      <c r="DL35" s="177">
        <f t="shared" si="42"/>
        <v>0</v>
      </c>
      <c r="DM35" s="177">
        <f t="shared" si="42"/>
        <v>0</v>
      </c>
      <c r="DN35" s="177">
        <f t="shared" si="42"/>
        <v>0</v>
      </c>
      <c r="DO35" s="177">
        <f t="shared" si="42"/>
        <v>0</v>
      </c>
      <c r="DP35" s="177">
        <f t="shared" si="42"/>
        <v>0</v>
      </c>
      <c r="DQ35" s="177">
        <f t="shared" si="42"/>
        <v>0</v>
      </c>
      <c r="DR35" s="177">
        <f t="shared" si="42"/>
        <v>0</v>
      </c>
      <c r="DS35" s="177">
        <f t="shared" si="42"/>
        <v>0</v>
      </c>
      <c r="DT35" s="177">
        <f t="shared" si="42"/>
        <v>0</v>
      </c>
      <c r="DU35" s="177">
        <f t="shared" si="42"/>
        <v>0</v>
      </c>
      <c r="DV35" s="177">
        <f t="shared" si="42"/>
        <v>0</v>
      </c>
      <c r="DW35" s="177">
        <f t="shared" si="42"/>
        <v>0</v>
      </c>
      <c r="DX35" s="177">
        <f t="shared" si="42"/>
        <v>0</v>
      </c>
      <c r="DY35" s="177">
        <f t="shared" si="42"/>
        <v>0</v>
      </c>
      <c r="DZ35" s="177">
        <f t="shared" si="42"/>
        <v>0</v>
      </c>
      <c r="EA35" s="177">
        <f t="shared" si="42"/>
        <v>0</v>
      </c>
      <c r="EB35" s="177">
        <f t="shared" si="42"/>
        <v>0</v>
      </c>
      <c r="EC35" s="177">
        <f t="shared" si="42"/>
        <v>0</v>
      </c>
      <c r="ED35" s="177">
        <f t="shared" si="42"/>
        <v>0</v>
      </c>
      <c r="EE35" s="177">
        <f t="shared" si="42"/>
        <v>0</v>
      </c>
      <c r="EF35" s="177">
        <f t="shared" si="42"/>
        <v>0</v>
      </c>
      <c r="EG35" s="177">
        <f t="shared" si="42"/>
        <v>0</v>
      </c>
      <c r="EH35" s="177">
        <f t="shared" si="42"/>
        <v>0</v>
      </c>
      <c r="EI35" s="177">
        <f t="shared" si="42"/>
        <v>0</v>
      </c>
      <c r="EJ35" s="177">
        <f t="shared" si="42"/>
        <v>0</v>
      </c>
      <c r="EK35" s="177">
        <f t="shared" si="42"/>
        <v>0</v>
      </c>
      <c r="EL35" s="177">
        <f t="shared" si="42"/>
        <v>0</v>
      </c>
      <c r="EM35" s="177">
        <f t="shared" si="42"/>
        <v>0</v>
      </c>
      <c r="EN35" s="177">
        <f t="shared" si="42"/>
        <v>0</v>
      </c>
      <c r="EO35" s="177">
        <f t="shared" si="42"/>
        <v>0</v>
      </c>
      <c r="EP35" s="177">
        <f t="shared" si="42"/>
        <v>0</v>
      </c>
      <c r="EQ35" s="177">
        <f t="shared" si="42"/>
        <v>0</v>
      </c>
      <c r="ER35" s="177">
        <f t="shared" si="42"/>
        <v>0</v>
      </c>
      <c r="ES35" s="177">
        <f t="shared" si="42"/>
        <v>0</v>
      </c>
      <c r="ET35" s="177">
        <f t="shared" si="41"/>
        <v>0</v>
      </c>
      <c r="EU35" s="177">
        <f t="shared" si="40"/>
        <v>0</v>
      </c>
      <c r="EV35" s="177">
        <f t="shared" si="40"/>
        <v>0</v>
      </c>
      <c r="EW35" s="177">
        <f t="shared" si="40"/>
        <v>0</v>
      </c>
      <c r="EX35" s="177">
        <f t="shared" si="40"/>
        <v>0</v>
      </c>
      <c r="EY35" s="177">
        <f t="shared" si="40"/>
        <v>0</v>
      </c>
      <c r="EZ35" s="177">
        <f t="shared" si="40"/>
        <v>0</v>
      </c>
      <c r="FA35" s="177">
        <f t="shared" si="40"/>
        <v>0</v>
      </c>
      <c r="FB35" s="177">
        <f t="shared" si="40"/>
        <v>0</v>
      </c>
      <c r="FC35" s="177">
        <f t="shared" si="40"/>
        <v>0</v>
      </c>
      <c r="FD35" s="177">
        <f t="shared" si="40"/>
        <v>0</v>
      </c>
      <c r="FE35" s="177">
        <f t="shared" si="40"/>
        <v>0</v>
      </c>
      <c r="FF35" s="177">
        <f t="shared" si="40"/>
        <v>0</v>
      </c>
      <c r="FG35" s="177">
        <f t="shared" si="40"/>
        <v>0</v>
      </c>
      <c r="FH35" s="177">
        <f t="shared" si="40"/>
        <v>0</v>
      </c>
      <c r="FI35" s="177">
        <f t="shared" si="40"/>
        <v>0</v>
      </c>
      <c r="FJ35" s="16"/>
    </row>
    <row r="36" spans="1:166" outlineLevel="1" x14ac:dyDescent="0.3">
      <c r="A36" s="1"/>
      <c r="B36" s="1"/>
      <c r="C36" s="1"/>
      <c r="D36" s="179" t="str">
        <f>'Instructions and Inputs'!$D170</f>
        <v>Rates and Holding Costs</v>
      </c>
      <c r="E36" s="13"/>
      <c r="F36" s="178">
        <f>'Instructions and Inputs'!H170</f>
        <v>0</v>
      </c>
      <c r="G36" s="178" t="str">
        <f t="shared" si="37"/>
        <v>Check Date</v>
      </c>
      <c r="H36" s="1"/>
      <c r="I36" s="1"/>
      <c r="J36" s="1"/>
      <c r="K36" s="1"/>
      <c r="L36" s="1"/>
      <c r="M36" s="1"/>
      <c r="N36" s="1"/>
      <c r="O36" s="1"/>
      <c r="P36" s="1"/>
      <c r="Q36" s="1"/>
      <c r="R36" s="1"/>
      <c r="S36" s="13" t="s">
        <v>93</v>
      </c>
      <c r="T36" s="176">
        <f t="shared" si="33"/>
        <v>0</v>
      </c>
      <c r="U36" s="1"/>
      <c r="V36" s="177">
        <f t="shared" si="38"/>
        <v>0</v>
      </c>
      <c r="W36" s="177">
        <f t="shared" si="43"/>
        <v>0</v>
      </c>
      <c r="X36" s="177">
        <f t="shared" si="43"/>
        <v>0</v>
      </c>
      <c r="Y36" s="177">
        <f t="shared" si="43"/>
        <v>0</v>
      </c>
      <c r="Z36" s="177">
        <f t="shared" si="43"/>
        <v>0</v>
      </c>
      <c r="AA36" s="177">
        <f t="shared" si="43"/>
        <v>0</v>
      </c>
      <c r="AB36" s="177">
        <f t="shared" si="43"/>
        <v>0</v>
      </c>
      <c r="AC36" s="177">
        <f t="shared" si="43"/>
        <v>0</v>
      </c>
      <c r="AD36" s="177">
        <f t="shared" si="43"/>
        <v>0</v>
      </c>
      <c r="AE36" s="177">
        <f t="shared" si="43"/>
        <v>0</v>
      </c>
      <c r="AF36" s="177">
        <f t="shared" si="43"/>
        <v>0</v>
      </c>
      <c r="AG36" s="177">
        <f t="shared" si="43"/>
        <v>0</v>
      </c>
      <c r="AH36" s="177">
        <f t="shared" si="43"/>
        <v>0</v>
      </c>
      <c r="AI36" s="177">
        <f t="shared" si="43"/>
        <v>0</v>
      </c>
      <c r="AJ36" s="177">
        <f t="shared" si="43"/>
        <v>0</v>
      </c>
      <c r="AK36" s="177">
        <f t="shared" si="43"/>
        <v>0</v>
      </c>
      <c r="AL36" s="177">
        <f t="shared" si="43"/>
        <v>0</v>
      </c>
      <c r="AM36" s="177">
        <f t="shared" si="43"/>
        <v>0</v>
      </c>
      <c r="AN36" s="177">
        <f t="shared" si="43"/>
        <v>0</v>
      </c>
      <c r="AO36" s="177">
        <f t="shared" si="43"/>
        <v>0</v>
      </c>
      <c r="AP36" s="177">
        <f t="shared" si="43"/>
        <v>0</v>
      </c>
      <c r="AQ36" s="177">
        <f t="shared" si="43"/>
        <v>0</v>
      </c>
      <c r="AR36" s="177">
        <f t="shared" si="43"/>
        <v>0</v>
      </c>
      <c r="AS36" s="177">
        <f t="shared" si="43"/>
        <v>0</v>
      </c>
      <c r="AT36" s="177">
        <f t="shared" si="43"/>
        <v>0</v>
      </c>
      <c r="AU36" s="177">
        <f t="shared" si="43"/>
        <v>0</v>
      </c>
      <c r="AV36" s="177">
        <f t="shared" si="43"/>
        <v>0</v>
      </c>
      <c r="AW36" s="177">
        <f t="shared" si="43"/>
        <v>0</v>
      </c>
      <c r="AX36" s="177">
        <f t="shared" si="43"/>
        <v>0</v>
      </c>
      <c r="AY36" s="177">
        <f t="shared" si="43"/>
        <v>0</v>
      </c>
      <c r="AZ36" s="177">
        <f t="shared" si="43"/>
        <v>0</v>
      </c>
      <c r="BA36" s="177">
        <f t="shared" si="43"/>
        <v>0</v>
      </c>
      <c r="BB36" s="177">
        <f t="shared" si="43"/>
        <v>0</v>
      </c>
      <c r="BC36" s="177">
        <f t="shared" si="43"/>
        <v>0</v>
      </c>
      <c r="BD36" s="177">
        <f t="shared" si="43"/>
        <v>0</v>
      </c>
      <c r="BE36" s="177">
        <f t="shared" si="43"/>
        <v>0</v>
      </c>
      <c r="BF36" s="177">
        <f t="shared" si="43"/>
        <v>0</v>
      </c>
      <c r="BG36" s="177">
        <f t="shared" si="43"/>
        <v>0</v>
      </c>
      <c r="BH36" s="177">
        <f t="shared" si="43"/>
        <v>0</v>
      </c>
      <c r="BI36" s="177">
        <f t="shared" si="43"/>
        <v>0</v>
      </c>
      <c r="BJ36" s="177">
        <f t="shared" si="43"/>
        <v>0</v>
      </c>
      <c r="BK36" s="177">
        <f t="shared" si="43"/>
        <v>0</v>
      </c>
      <c r="BL36" s="177">
        <f t="shared" si="43"/>
        <v>0</v>
      </c>
      <c r="BM36" s="177">
        <f t="shared" si="43"/>
        <v>0</v>
      </c>
      <c r="BN36" s="177">
        <f t="shared" si="43"/>
        <v>0</v>
      </c>
      <c r="BO36" s="177">
        <f t="shared" si="43"/>
        <v>0</v>
      </c>
      <c r="BP36" s="177">
        <f t="shared" si="43"/>
        <v>0</v>
      </c>
      <c r="BQ36" s="177">
        <f t="shared" si="43"/>
        <v>0</v>
      </c>
      <c r="BR36" s="177">
        <f t="shared" si="43"/>
        <v>0</v>
      </c>
      <c r="BS36" s="177">
        <f t="shared" si="43"/>
        <v>0</v>
      </c>
      <c r="BT36" s="177">
        <f t="shared" si="43"/>
        <v>0</v>
      </c>
      <c r="BU36" s="177">
        <f t="shared" si="43"/>
        <v>0</v>
      </c>
      <c r="BV36" s="177">
        <f t="shared" si="43"/>
        <v>0</v>
      </c>
      <c r="BW36" s="177">
        <f t="shared" si="43"/>
        <v>0</v>
      </c>
      <c r="BX36" s="177">
        <f t="shared" si="43"/>
        <v>0</v>
      </c>
      <c r="BY36" s="177">
        <f t="shared" si="43"/>
        <v>0</v>
      </c>
      <c r="BZ36" s="177">
        <f t="shared" si="43"/>
        <v>0</v>
      </c>
      <c r="CA36" s="177">
        <f t="shared" si="43"/>
        <v>0</v>
      </c>
      <c r="CB36" s="177">
        <f t="shared" si="43"/>
        <v>0</v>
      </c>
      <c r="CC36" s="177">
        <f t="shared" si="43"/>
        <v>0</v>
      </c>
      <c r="CD36" s="177">
        <f t="shared" si="43"/>
        <v>0</v>
      </c>
      <c r="CE36" s="177">
        <f t="shared" si="43"/>
        <v>0</v>
      </c>
      <c r="CF36" s="177">
        <f t="shared" si="43"/>
        <v>0</v>
      </c>
      <c r="CG36" s="177">
        <f t="shared" si="43"/>
        <v>0</v>
      </c>
      <c r="CH36" s="177">
        <f t="shared" si="43"/>
        <v>0</v>
      </c>
      <c r="CI36" s="177">
        <f t="shared" si="42"/>
        <v>0</v>
      </c>
      <c r="CJ36" s="177">
        <f t="shared" si="42"/>
        <v>0</v>
      </c>
      <c r="CK36" s="177">
        <f t="shared" si="42"/>
        <v>0</v>
      </c>
      <c r="CL36" s="177">
        <f t="shared" si="42"/>
        <v>0</v>
      </c>
      <c r="CM36" s="177">
        <f t="shared" si="42"/>
        <v>0</v>
      </c>
      <c r="CN36" s="177">
        <f t="shared" si="42"/>
        <v>0</v>
      </c>
      <c r="CO36" s="177">
        <f t="shared" si="42"/>
        <v>0</v>
      </c>
      <c r="CP36" s="177">
        <f t="shared" si="42"/>
        <v>0</v>
      </c>
      <c r="CQ36" s="177">
        <f t="shared" si="42"/>
        <v>0</v>
      </c>
      <c r="CR36" s="177">
        <f t="shared" si="42"/>
        <v>0</v>
      </c>
      <c r="CS36" s="177">
        <f t="shared" si="42"/>
        <v>0</v>
      </c>
      <c r="CT36" s="177">
        <f t="shared" si="42"/>
        <v>0</v>
      </c>
      <c r="CU36" s="177">
        <f t="shared" si="42"/>
        <v>0</v>
      </c>
      <c r="CV36" s="177">
        <f t="shared" si="42"/>
        <v>0</v>
      </c>
      <c r="CW36" s="177">
        <f t="shared" si="42"/>
        <v>0</v>
      </c>
      <c r="CX36" s="177">
        <f t="shared" si="42"/>
        <v>0</v>
      </c>
      <c r="CY36" s="177">
        <f t="shared" si="42"/>
        <v>0</v>
      </c>
      <c r="CZ36" s="177">
        <f t="shared" si="42"/>
        <v>0</v>
      </c>
      <c r="DA36" s="177">
        <f t="shared" si="42"/>
        <v>0</v>
      </c>
      <c r="DB36" s="177">
        <f t="shared" si="42"/>
        <v>0</v>
      </c>
      <c r="DC36" s="177">
        <f t="shared" si="42"/>
        <v>0</v>
      </c>
      <c r="DD36" s="177">
        <f t="shared" si="42"/>
        <v>0</v>
      </c>
      <c r="DE36" s="177">
        <f t="shared" si="42"/>
        <v>0</v>
      </c>
      <c r="DF36" s="177">
        <f t="shared" si="42"/>
        <v>0</v>
      </c>
      <c r="DG36" s="177">
        <f t="shared" si="42"/>
        <v>0</v>
      </c>
      <c r="DH36" s="177">
        <f t="shared" si="42"/>
        <v>0</v>
      </c>
      <c r="DI36" s="177">
        <f t="shared" si="42"/>
        <v>0</v>
      </c>
      <c r="DJ36" s="177">
        <f t="shared" si="42"/>
        <v>0</v>
      </c>
      <c r="DK36" s="177">
        <f t="shared" si="42"/>
        <v>0</v>
      </c>
      <c r="DL36" s="177">
        <f t="shared" si="42"/>
        <v>0</v>
      </c>
      <c r="DM36" s="177">
        <f t="shared" si="42"/>
        <v>0</v>
      </c>
      <c r="DN36" s="177">
        <f t="shared" si="42"/>
        <v>0</v>
      </c>
      <c r="DO36" s="177">
        <f t="shared" si="42"/>
        <v>0</v>
      </c>
      <c r="DP36" s="177">
        <f t="shared" si="42"/>
        <v>0</v>
      </c>
      <c r="DQ36" s="177">
        <f t="shared" si="42"/>
        <v>0</v>
      </c>
      <c r="DR36" s="177">
        <f t="shared" si="42"/>
        <v>0</v>
      </c>
      <c r="DS36" s="177">
        <f t="shared" si="42"/>
        <v>0</v>
      </c>
      <c r="DT36" s="177">
        <f t="shared" si="42"/>
        <v>0</v>
      </c>
      <c r="DU36" s="177">
        <f t="shared" si="42"/>
        <v>0</v>
      </c>
      <c r="DV36" s="177">
        <f t="shared" si="42"/>
        <v>0</v>
      </c>
      <c r="DW36" s="177">
        <f t="shared" si="42"/>
        <v>0</v>
      </c>
      <c r="DX36" s="177">
        <f t="shared" si="42"/>
        <v>0</v>
      </c>
      <c r="DY36" s="177">
        <f t="shared" si="42"/>
        <v>0</v>
      </c>
      <c r="DZ36" s="177">
        <f t="shared" si="42"/>
        <v>0</v>
      </c>
      <c r="EA36" s="177">
        <f t="shared" si="42"/>
        <v>0</v>
      </c>
      <c r="EB36" s="177">
        <f t="shared" si="42"/>
        <v>0</v>
      </c>
      <c r="EC36" s="177">
        <f t="shared" si="42"/>
        <v>0</v>
      </c>
      <c r="ED36" s="177">
        <f t="shared" si="42"/>
        <v>0</v>
      </c>
      <c r="EE36" s="177">
        <f t="shared" si="42"/>
        <v>0</v>
      </c>
      <c r="EF36" s="177">
        <f t="shared" si="42"/>
        <v>0</v>
      </c>
      <c r="EG36" s="177">
        <f t="shared" si="42"/>
        <v>0</v>
      </c>
      <c r="EH36" s="177">
        <f t="shared" si="42"/>
        <v>0</v>
      </c>
      <c r="EI36" s="177">
        <f t="shared" si="42"/>
        <v>0</v>
      </c>
      <c r="EJ36" s="177">
        <f t="shared" si="42"/>
        <v>0</v>
      </c>
      <c r="EK36" s="177">
        <f t="shared" si="42"/>
        <v>0</v>
      </c>
      <c r="EL36" s="177">
        <f t="shared" si="42"/>
        <v>0</v>
      </c>
      <c r="EM36" s="177">
        <f t="shared" si="42"/>
        <v>0</v>
      </c>
      <c r="EN36" s="177">
        <f t="shared" si="42"/>
        <v>0</v>
      </c>
      <c r="EO36" s="177">
        <f t="shared" si="42"/>
        <v>0</v>
      </c>
      <c r="EP36" s="177">
        <f t="shared" si="42"/>
        <v>0</v>
      </c>
      <c r="EQ36" s="177">
        <f t="shared" si="42"/>
        <v>0</v>
      </c>
      <c r="ER36" s="177">
        <f t="shared" si="42"/>
        <v>0</v>
      </c>
      <c r="ES36" s="177">
        <f t="shared" si="42"/>
        <v>0</v>
      </c>
      <c r="ET36" s="177">
        <f t="shared" si="41"/>
        <v>0</v>
      </c>
      <c r="EU36" s="177">
        <f t="shared" si="40"/>
        <v>0</v>
      </c>
      <c r="EV36" s="177">
        <f t="shared" si="40"/>
        <v>0</v>
      </c>
      <c r="EW36" s="177">
        <f t="shared" si="40"/>
        <v>0</v>
      </c>
      <c r="EX36" s="177">
        <f t="shared" si="40"/>
        <v>0</v>
      </c>
      <c r="EY36" s="177">
        <f t="shared" si="40"/>
        <v>0</v>
      </c>
      <c r="EZ36" s="177">
        <f t="shared" si="40"/>
        <v>0</v>
      </c>
      <c r="FA36" s="177">
        <f t="shared" si="40"/>
        <v>0</v>
      </c>
      <c r="FB36" s="177">
        <f t="shared" si="40"/>
        <v>0</v>
      </c>
      <c r="FC36" s="177">
        <f t="shared" si="40"/>
        <v>0</v>
      </c>
      <c r="FD36" s="177">
        <f t="shared" si="40"/>
        <v>0</v>
      </c>
      <c r="FE36" s="177">
        <f t="shared" si="40"/>
        <v>0</v>
      </c>
      <c r="FF36" s="177">
        <f t="shared" si="40"/>
        <v>0</v>
      </c>
      <c r="FG36" s="177">
        <f t="shared" si="40"/>
        <v>0</v>
      </c>
      <c r="FH36" s="177">
        <f t="shared" si="40"/>
        <v>0</v>
      </c>
      <c r="FI36" s="177">
        <f t="shared" si="40"/>
        <v>0</v>
      </c>
      <c r="FJ36" s="16"/>
    </row>
    <row r="37" spans="1:166" outlineLevel="1" x14ac:dyDescent="0.3">
      <c r="A37" s="1"/>
      <c r="B37" s="1"/>
      <c r="C37" s="1"/>
      <c r="D37" s="179" t="str">
        <f>'Instructions and Inputs'!$D171</f>
        <v xml:space="preserve">Contingency and Capitalised Interest </v>
      </c>
      <c r="E37" s="13"/>
      <c r="F37" s="178">
        <f>'Instructions and Inputs'!H171</f>
        <v>0</v>
      </c>
      <c r="G37" s="178" t="str">
        <f t="shared" si="37"/>
        <v>Check Date</v>
      </c>
      <c r="H37" s="1"/>
      <c r="I37" s="1"/>
      <c r="J37" s="1"/>
      <c r="K37" s="1"/>
      <c r="L37" s="1"/>
      <c r="M37" s="1"/>
      <c r="N37" s="1"/>
      <c r="O37" s="1"/>
      <c r="P37" s="1"/>
      <c r="Q37" s="1"/>
      <c r="R37" s="1"/>
      <c r="S37" s="13" t="s">
        <v>93</v>
      </c>
      <c r="T37" s="176">
        <f t="shared" si="33"/>
        <v>0</v>
      </c>
      <c r="U37" s="1"/>
      <c r="V37" s="177">
        <f t="shared" si="38"/>
        <v>0</v>
      </c>
      <c r="W37" s="177">
        <f t="shared" si="43"/>
        <v>0</v>
      </c>
      <c r="X37" s="177">
        <f t="shared" si="43"/>
        <v>0</v>
      </c>
      <c r="Y37" s="177">
        <f t="shared" si="43"/>
        <v>0</v>
      </c>
      <c r="Z37" s="177">
        <f t="shared" si="43"/>
        <v>0</v>
      </c>
      <c r="AA37" s="177">
        <f t="shared" si="43"/>
        <v>0</v>
      </c>
      <c r="AB37" s="177">
        <f t="shared" si="43"/>
        <v>0</v>
      </c>
      <c r="AC37" s="177">
        <f t="shared" si="43"/>
        <v>0</v>
      </c>
      <c r="AD37" s="177">
        <f t="shared" si="43"/>
        <v>0</v>
      </c>
      <c r="AE37" s="177">
        <f t="shared" si="43"/>
        <v>0</v>
      </c>
      <c r="AF37" s="177">
        <f t="shared" si="43"/>
        <v>0</v>
      </c>
      <c r="AG37" s="177">
        <f t="shared" si="43"/>
        <v>0</v>
      </c>
      <c r="AH37" s="177">
        <f t="shared" si="43"/>
        <v>0</v>
      </c>
      <c r="AI37" s="177">
        <f t="shared" si="43"/>
        <v>0</v>
      </c>
      <c r="AJ37" s="177">
        <f t="shared" si="43"/>
        <v>0</v>
      </c>
      <c r="AK37" s="177">
        <f t="shared" si="43"/>
        <v>0</v>
      </c>
      <c r="AL37" s="177">
        <f t="shared" si="43"/>
        <v>0</v>
      </c>
      <c r="AM37" s="177">
        <f t="shared" si="43"/>
        <v>0</v>
      </c>
      <c r="AN37" s="177">
        <f t="shared" si="43"/>
        <v>0</v>
      </c>
      <c r="AO37" s="177">
        <f t="shared" si="43"/>
        <v>0</v>
      </c>
      <c r="AP37" s="177">
        <f t="shared" si="43"/>
        <v>0</v>
      </c>
      <c r="AQ37" s="177">
        <f t="shared" si="43"/>
        <v>0</v>
      </c>
      <c r="AR37" s="177">
        <f t="shared" si="43"/>
        <v>0</v>
      </c>
      <c r="AS37" s="177">
        <f t="shared" si="43"/>
        <v>0</v>
      </c>
      <c r="AT37" s="177">
        <f t="shared" si="43"/>
        <v>0</v>
      </c>
      <c r="AU37" s="177">
        <f t="shared" si="43"/>
        <v>0</v>
      </c>
      <c r="AV37" s="177">
        <f t="shared" si="43"/>
        <v>0</v>
      </c>
      <c r="AW37" s="177">
        <f t="shared" si="43"/>
        <v>0</v>
      </c>
      <c r="AX37" s="177">
        <f t="shared" si="43"/>
        <v>0</v>
      </c>
      <c r="AY37" s="177">
        <f t="shared" si="43"/>
        <v>0</v>
      </c>
      <c r="AZ37" s="177">
        <f t="shared" si="43"/>
        <v>0</v>
      </c>
      <c r="BA37" s="177">
        <f t="shared" si="43"/>
        <v>0</v>
      </c>
      <c r="BB37" s="177">
        <f t="shared" si="43"/>
        <v>0</v>
      </c>
      <c r="BC37" s="177">
        <f t="shared" si="43"/>
        <v>0</v>
      </c>
      <c r="BD37" s="177">
        <f t="shared" si="43"/>
        <v>0</v>
      </c>
      <c r="BE37" s="177">
        <f t="shared" si="43"/>
        <v>0</v>
      </c>
      <c r="BF37" s="177">
        <f t="shared" si="43"/>
        <v>0</v>
      </c>
      <c r="BG37" s="177">
        <f t="shared" si="43"/>
        <v>0</v>
      </c>
      <c r="BH37" s="177">
        <f t="shared" si="43"/>
        <v>0</v>
      </c>
      <c r="BI37" s="177">
        <f t="shared" si="43"/>
        <v>0</v>
      </c>
      <c r="BJ37" s="177">
        <f t="shared" si="43"/>
        <v>0</v>
      </c>
      <c r="BK37" s="177">
        <f t="shared" si="43"/>
        <v>0</v>
      </c>
      <c r="BL37" s="177">
        <f t="shared" si="43"/>
        <v>0</v>
      </c>
      <c r="BM37" s="177">
        <f t="shared" si="43"/>
        <v>0</v>
      </c>
      <c r="BN37" s="177">
        <f t="shared" si="43"/>
        <v>0</v>
      </c>
      <c r="BO37" s="177">
        <f t="shared" si="43"/>
        <v>0</v>
      </c>
      <c r="BP37" s="177">
        <f t="shared" si="43"/>
        <v>0</v>
      </c>
      <c r="BQ37" s="177">
        <f t="shared" si="43"/>
        <v>0</v>
      </c>
      <c r="BR37" s="177">
        <f t="shared" si="43"/>
        <v>0</v>
      </c>
      <c r="BS37" s="177">
        <f t="shared" si="43"/>
        <v>0</v>
      </c>
      <c r="BT37" s="177">
        <f t="shared" si="43"/>
        <v>0</v>
      </c>
      <c r="BU37" s="177">
        <f t="shared" si="43"/>
        <v>0</v>
      </c>
      <c r="BV37" s="177">
        <f t="shared" si="43"/>
        <v>0</v>
      </c>
      <c r="BW37" s="177">
        <f t="shared" si="43"/>
        <v>0</v>
      </c>
      <c r="BX37" s="177">
        <f t="shared" si="43"/>
        <v>0</v>
      </c>
      <c r="BY37" s="177">
        <f t="shared" si="43"/>
        <v>0</v>
      </c>
      <c r="BZ37" s="177">
        <f t="shared" si="43"/>
        <v>0</v>
      </c>
      <c r="CA37" s="177">
        <f t="shared" si="43"/>
        <v>0</v>
      </c>
      <c r="CB37" s="177">
        <f t="shared" si="43"/>
        <v>0</v>
      </c>
      <c r="CC37" s="177">
        <f t="shared" si="43"/>
        <v>0</v>
      </c>
      <c r="CD37" s="177">
        <f t="shared" si="43"/>
        <v>0</v>
      </c>
      <c r="CE37" s="177">
        <f t="shared" si="43"/>
        <v>0</v>
      </c>
      <c r="CF37" s="177">
        <f t="shared" si="43"/>
        <v>0</v>
      </c>
      <c r="CG37" s="177">
        <f t="shared" si="43"/>
        <v>0</v>
      </c>
      <c r="CH37" s="177">
        <f t="shared" ref="CH37:ES38" si="44">IFERROR(-$G37*CH$13,0)</f>
        <v>0</v>
      </c>
      <c r="CI37" s="177">
        <f t="shared" si="44"/>
        <v>0</v>
      </c>
      <c r="CJ37" s="177">
        <f t="shared" si="44"/>
        <v>0</v>
      </c>
      <c r="CK37" s="177">
        <f t="shared" si="44"/>
        <v>0</v>
      </c>
      <c r="CL37" s="177">
        <f t="shared" si="44"/>
        <v>0</v>
      </c>
      <c r="CM37" s="177">
        <f t="shared" si="44"/>
        <v>0</v>
      </c>
      <c r="CN37" s="177">
        <f t="shared" si="44"/>
        <v>0</v>
      </c>
      <c r="CO37" s="177">
        <f t="shared" si="44"/>
        <v>0</v>
      </c>
      <c r="CP37" s="177">
        <f t="shared" si="44"/>
        <v>0</v>
      </c>
      <c r="CQ37" s="177">
        <f t="shared" si="44"/>
        <v>0</v>
      </c>
      <c r="CR37" s="177">
        <f t="shared" si="44"/>
        <v>0</v>
      </c>
      <c r="CS37" s="177">
        <f t="shared" si="44"/>
        <v>0</v>
      </c>
      <c r="CT37" s="177">
        <f t="shared" si="44"/>
        <v>0</v>
      </c>
      <c r="CU37" s="177">
        <f t="shared" si="44"/>
        <v>0</v>
      </c>
      <c r="CV37" s="177">
        <f t="shared" si="44"/>
        <v>0</v>
      </c>
      <c r="CW37" s="177">
        <f t="shared" si="44"/>
        <v>0</v>
      </c>
      <c r="CX37" s="177">
        <f t="shared" si="44"/>
        <v>0</v>
      </c>
      <c r="CY37" s="177">
        <f t="shared" si="44"/>
        <v>0</v>
      </c>
      <c r="CZ37" s="177">
        <f t="shared" si="44"/>
        <v>0</v>
      </c>
      <c r="DA37" s="177">
        <f t="shared" si="44"/>
        <v>0</v>
      </c>
      <c r="DB37" s="177">
        <f t="shared" si="44"/>
        <v>0</v>
      </c>
      <c r="DC37" s="177">
        <f t="shared" si="44"/>
        <v>0</v>
      </c>
      <c r="DD37" s="177">
        <f t="shared" si="44"/>
        <v>0</v>
      </c>
      <c r="DE37" s="177">
        <f t="shared" si="44"/>
        <v>0</v>
      </c>
      <c r="DF37" s="177">
        <f t="shared" si="44"/>
        <v>0</v>
      </c>
      <c r="DG37" s="177">
        <f t="shared" si="44"/>
        <v>0</v>
      </c>
      <c r="DH37" s="177">
        <f t="shared" si="44"/>
        <v>0</v>
      </c>
      <c r="DI37" s="177">
        <f t="shared" si="44"/>
        <v>0</v>
      </c>
      <c r="DJ37" s="177">
        <f t="shared" si="44"/>
        <v>0</v>
      </c>
      <c r="DK37" s="177">
        <f t="shared" si="44"/>
        <v>0</v>
      </c>
      <c r="DL37" s="177">
        <f t="shared" si="44"/>
        <v>0</v>
      </c>
      <c r="DM37" s="177">
        <f t="shared" si="44"/>
        <v>0</v>
      </c>
      <c r="DN37" s="177">
        <f t="shared" si="44"/>
        <v>0</v>
      </c>
      <c r="DO37" s="177">
        <f t="shared" si="44"/>
        <v>0</v>
      </c>
      <c r="DP37" s="177">
        <f t="shared" si="44"/>
        <v>0</v>
      </c>
      <c r="DQ37" s="177">
        <f t="shared" si="44"/>
        <v>0</v>
      </c>
      <c r="DR37" s="177">
        <f t="shared" si="44"/>
        <v>0</v>
      </c>
      <c r="DS37" s="177">
        <f t="shared" si="44"/>
        <v>0</v>
      </c>
      <c r="DT37" s="177">
        <f t="shared" si="44"/>
        <v>0</v>
      </c>
      <c r="DU37" s="177">
        <f t="shared" si="44"/>
        <v>0</v>
      </c>
      <c r="DV37" s="177">
        <f t="shared" si="44"/>
        <v>0</v>
      </c>
      <c r="DW37" s="177">
        <f t="shared" si="44"/>
        <v>0</v>
      </c>
      <c r="DX37" s="177">
        <f t="shared" si="44"/>
        <v>0</v>
      </c>
      <c r="DY37" s="177">
        <f t="shared" si="44"/>
        <v>0</v>
      </c>
      <c r="DZ37" s="177">
        <f t="shared" si="44"/>
        <v>0</v>
      </c>
      <c r="EA37" s="177">
        <f t="shared" si="44"/>
        <v>0</v>
      </c>
      <c r="EB37" s="177">
        <f t="shared" si="44"/>
        <v>0</v>
      </c>
      <c r="EC37" s="177">
        <f t="shared" si="44"/>
        <v>0</v>
      </c>
      <c r="ED37" s="177">
        <f t="shared" si="44"/>
        <v>0</v>
      </c>
      <c r="EE37" s="177">
        <f t="shared" si="44"/>
        <v>0</v>
      </c>
      <c r="EF37" s="177">
        <f t="shared" si="44"/>
        <v>0</v>
      </c>
      <c r="EG37" s="177">
        <f t="shared" si="44"/>
        <v>0</v>
      </c>
      <c r="EH37" s="177">
        <f t="shared" si="44"/>
        <v>0</v>
      </c>
      <c r="EI37" s="177">
        <f t="shared" si="44"/>
        <v>0</v>
      </c>
      <c r="EJ37" s="177">
        <f t="shared" si="44"/>
        <v>0</v>
      </c>
      <c r="EK37" s="177">
        <f t="shared" si="44"/>
        <v>0</v>
      </c>
      <c r="EL37" s="177">
        <f t="shared" si="44"/>
        <v>0</v>
      </c>
      <c r="EM37" s="177">
        <f t="shared" si="44"/>
        <v>0</v>
      </c>
      <c r="EN37" s="177">
        <f t="shared" si="44"/>
        <v>0</v>
      </c>
      <c r="EO37" s="177">
        <f t="shared" si="44"/>
        <v>0</v>
      </c>
      <c r="EP37" s="177">
        <f t="shared" si="44"/>
        <v>0</v>
      </c>
      <c r="EQ37" s="177">
        <f t="shared" si="44"/>
        <v>0</v>
      </c>
      <c r="ER37" s="177">
        <f t="shared" si="44"/>
        <v>0</v>
      </c>
      <c r="ES37" s="177">
        <f t="shared" si="44"/>
        <v>0</v>
      </c>
      <c r="ET37" s="177">
        <f t="shared" si="41"/>
        <v>0</v>
      </c>
      <c r="EU37" s="177">
        <f t="shared" si="40"/>
        <v>0</v>
      </c>
      <c r="EV37" s="177">
        <f t="shared" si="40"/>
        <v>0</v>
      </c>
      <c r="EW37" s="177">
        <f t="shared" si="40"/>
        <v>0</v>
      </c>
      <c r="EX37" s="177">
        <f t="shared" si="40"/>
        <v>0</v>
      </c>
      <c r="EY37" s="177">
        <f t="shared" si="40"/>
        <v>0</v>
      </c>
      <c r="EZ37" s="177">
        <f t="shared" si="40"/>
        <v>0</v>
      </c>
      <c r="FA37" s="177">
        <f t="shared" si="40"/>
        <v>0</v>
      </c>
      <c r="FB37" s="177">
        <f t="shared" si="40"/>
        <v>0</v>
      </c>
      <c r="FC37" s="177">
        <f t="shared" si="40"/>
        <v>0</v>
      </c>
      <c r="FD37" s="177">
        <f t="shared" si="40"/>
        <v>0</v>
      </c>
      <c r="FE37" s="177">
        <f t="shared" si="40"/>
        <v>0</v>
      </c>
      <c r="FF37" s="177">
        <f t="shared" si="40"/>
        <v>0</v>
      </c>
      <c r="FG37" s="177">
        <f t="shared" si="40"/>
        <v>0</v>
      </c>
      <c r="FH37" s="177">
        <f t="shared" si="40"/>
        <v>0</v>
      </c>
      <c r="FI37" s="177">
        <f t="shared" si="40"/>
        <v>0</v>
      </c>
      <c r="FJ37" s="16"/>
    </row>
    <row r="38" spans="1:166" outlineLevel="1" x14ac:dyDescent="0.3">
      <c r="A38" s="1"/>
      <c r="B38" s="1"/>
      <c r="C38" s="1"/>
      <c r="D38" s="179" t="str">
        <f>'Instructions and Inputs'!$D172</f>
        <v>GST Payable</v>
      </c>
      <c r="E38" s="13"/>
      <c r="F38" s="178">
        <f>'Instructions and Inputs'!H172</f>
        <v>0</v>
      </c>
      <c r="G38" s="178" t="str">
        <f t="shared" si="37"/>
        <v>Check Date</v>
      </c>
      <c r="H38" s="1"/>
      <c r="I38" s="1"/>
      <c r="J38" s="1"/>
      <c r="K38" s="1"/>
      <c r="L38" s="1"/>
      <c r="M38" s="1"/>
      <c r="N38" s="1"/>
      <c r="O38" s="1"/>
      <c r="P38" s="1"/>
      <c r="Q38" s="1"/>
      <c r="R38" s="1"/>
      <c r="S38" s="13" t="s">
        <v>93</v>
      </c>
      <c r="T38" s="176">
        <f t="shared" si="33"/>
        <v>0</v>
      </c>
      <c r="U38" s="1"/>
      <c r="V38" s="177">
        <f t="shared" si="38"/>
        <v>0</v>
      </c>
      <c r="W38" s="177">
        <f t="shared" ref="W38:CH38" si="45">IFERROR(-$G38*W$13,0)</f>
        <v>0</v>
      </c>
      <c r="X38" s="177">
        <f t="shared" si="45"/>
        <v>0</v>
      </c>
      <c r="Y38" s="177">
        <f t="shared" si="45"/>
        <v>0</v>
      </c>
      <c r="Z38" s="177">
        <f t="shared" si="45"/>
        <v>0</v>
      </c>
      <c r="AA38" s="177">
        <f t="shared" si="45"/>
        <v>0</v>
      </c>
      <c r="AB38" s="177">
        <f t="shared" si="45"/>
        <v>0</v>
      </c>
      <c r="AC38" s="177">
        <f t="shared" si="45"/>
        <v>0</v>
      </c>
      <c r="AD38" s="177">
        <f t="shared" si="45"/>
        <v>0</v>
      </c>
      <c r="AE38" s="177">
        <f t="shared" si="45"/>
        <v>0</v>
      </c>
      <c r="AF38" s="177">
        <f t="shared" si="45"/>
        <v>0</v>
      </c>
      <c r="AG38" s="177">
        <f t="shared" si="45"/>
        <v>0</v>
      </c>
      <c r="AH38" s="177">
        <f t="shared" si="45"/>
        <v>0</v>
      </c>
      <c r="AI38" s="177">
        <f t="shared" si="45"/>
        <v>0</v>
      </c>
      <c r="AJ38" s="177">
        <f t="shared" si="45"/>
        <v>0</v>
      </c>
      <c r="AK38" s="177">
        <f t="shared" si="45"/>
        <v>0</v>
      </c>
      <c r="AL38" s="177">
        <f t="shared" si="45"/>
        <v>0</v>
      </c>
      <c r="AM38" s="177">
        <f t="shared" si="45"/>
        <v>0</v>
      </c>
      <c r="AN38" s="177">
        <f t="shared" si="45"/>
        <v>0</v>
      </c>
      <c r="AO38" s="177">
        <f t="shared" si="45"/>
        <v>0</v>
      </c>
      <c r="AP38" s="177">
        <f t="shared" si="45"/>
        <v>0</v>
      </c>
      <c r="AQ38" s="177">
        <f t="shared" si="45"/>
        <v>0</v>
      </c>
      <c r="AR38" s="177">
        <f t="shared" si="45"/>
        <v>0</v>
      </c>
      <c r="AS38" s="177">
        <f t="shared" si="45"/>
        <v>0</v>
      </c>
      <c r="AT38" s="177">
        <f t="shared" si="45"/>
        <v>0</v>
      </c>
      <c r="AU38" s="177">
        <f t="shared" si="45"/>
        <v>0</v>
      </c>
      <c r="AV38" s="177">
        <f t="shared" si="45"/>
        <v>0</v>
      </c>
      <c r="AW38" s="177">
        <f t="shared" si="45"/>
        <v>0</v>
      </c>
      <c r="AX38" s="177">
        <f t="shared" si="45"/>
        <v>0</v>
      </c>
      <c r="AY38" s="177">
        <f t="shared" si="45"/>
        <v>0</v>
      </c>
      <c r="AZ38" s="177">
        <f t="shared" si="45"/>
        <v>0</v>
      </c>
      <c r="BA38" s="177">
        <f t="shared" si="45"/>
        <v>0</v>
      </c>
      <c r="BB38" s="177">
        <f t="shared" si="45"/>
        <v>0</v>
      </c>
      <c r="BC38" s="177">
        <f t="shared" si="45"/>
        <v>0</v>
      </c>
      <c r="BD38" s="177">
        <f t="shared" si="45"/>
        <v>0</v>
      </c>
      <c r="BE38" s="177">
        <f t="shared" si="45"/>
        <v>0</v>
      </c>
      <c r="BF38" s="177">
        <f t="shared" si="45"/>
        <v>0</v>
      </c>
      <c r="BG38" s="177">
        <f t="shared" si="45"/>
        <v>0</v>
      </c>
      <c r="BH38" s="177">
        <f t="shared" si="45"/>
        <v>0</v>
      </c>
      <c r="BI38" s="177">
        <f t="shared" si="45"/>
        <v>0</v>
      </c>
      <c r="BJ38" s="177">
        <f t="shared" si="45"/>
        <v>0</v>
      </c>
      <c r="BK38" s="177">
        <f t="shared" si="45"/>
        <v>0</v>
      </c>
      <c r="BL38" s="177">
        <f t="shared" si="45"/>
        <v>0</v>
      </c>
      <c r="BM38" s="177">
        <f t="shared" si="45"/>
        <v>0</v>
      </c>
      <c r="BN38" s="177">
        <f t="shared" si="45"/>
        <v>0</v>
      </c>
      <c r="BO38" s="177">
        <f t="shared" si="45"/>
        <v>0</v>
      </c>
      <c r="BP38" s="177">
        <f t="shared" si="45"/>
        <v>0</v>
      </c>
      <c r="BQ38" s="177">
        <f t="shared" si="45"/>
        <v>0</v>
      </c>
      <c r="BR38" s="177">
        <f t="shared" si="45"/>
        <v>0</v>
      </c>
      <c r="BS38" s="177">
        <f t="shared" si="45"/>
        <v>0</v>
      </c>
      <c r="BT38" s="177">
        <f t="shared" si="45"/>
        <v>0</v>
      </c>
      <c r="BU38" s="177">
        <f t="shared" si="45"/>
        <v>0</v>
      </c>
      <c r="BV38" s="177">
        <f t="shared" si="45"/>
        <v>0</v>
      </c>
      <c r="BW38" s="177">
        <f t="shared" si="45"/>
        <v>0</v>
      </c>
      <c r="BX38" s="177">
        <f t="shared" si="45"/>
        <v>0</v>
      </c>
      <c r="BY38" s="177">
        <f t="shared" si="45"/>
        <v>0</v>
      </c>
      <c r="BZ38" s="177">
        <f t="shared" si="45"/>
        <v>0</v>
      </c>
      <c r="CA38" s="177">
        <f t="shared" si="45"/>
        <v>0</v>
      </c>
      <c r="CB38" s="177">
        <f t="shared" si="45"/>
        <v>0</v>
      </c>
      <c r="CC38" s="177">
        <f t="shared" si="45"/>
        <v>0</v>
      </c>
      <c r="CD38" s="177">
        <f t="shared" si="45"/>
        <v>0</v>
      </c>
      <c r="CE38" s="177">
        <f t="shared" si="45"/>
        <v>0</v>
      </c>
      <c r="CF38" s="177">
        <f t="shared" si="45"/>
        <v>0</v>
      </c>
      <c r="CG38" s="177">
        <f t="shared" si="45"/>
        <v>0</v>
      </c>
      <c r="CH38" s="177">
        <f t="shared" si="45"/>
        <v>0</v>
      </c>
      <c r="CI38" s="177">
        <f t="shared" si="44"/>
        <v>0</v>
      </c>
      <c r="CJ38" s="177">
        <f t="shared" si="44"/>
        <v>0</v>
      </c>
      <c r="CK38" s="177">
        <f t="shared" si="44"/>
        <v>0</v>
      </c>
      <c r="CL38" s="177">
        <f t="shared" si="44"/>
        <v>0</v>
      </c>
      <c r="CM38" s="177">
        <f t="shared" si="44"/>
        <v>0</v>
      </c>
      <c r="CN38" s="177">
        <f t="shared" si="44"/>
        <v>0</v>
      </c>
      <c r="CO38" s="177">
        <f t="shared" si="44"/>
        <v>0</v>
      </c>
      <c r="CP38" s="177">
        <f t="shared" si="44"/>
        <v>0</v>
      </c>
      <c r="CQ38" s="177">
        <f t="shared" si="44"/>
        <v>0</v>
      </c>
      <c r="CR38" s="177">
        <f t="shared" si="44"/>
        <v>0</v>
      </c>
      <c r="CS38" s="177">
        <f t="shared" si="44"/>
        <v>0</v>
      </c>
      <c r="CT38" s="177">
        <f t="shared" si="44"/>
        <v>0</v>
      </c>
      <c r="CU38" s="177">
        <f t="shared" si="44"/>
        <v>0</v>
      </c>
      <c r="CV38" s="177">
        <f t="shared" si="44"/>
        <v>0</v>
      </c>
      <c r="CW38" s="177">
        <f t="shared" si="44"/>
        <v>0</v>
      </c>
      <c r="CX38" s="177">
        <f t="shared" si="44"/>
        <v>0</v>
      </c>
      <c r="CY38" s="177">
        <f t="shared" si="44"/>
        <v>0</v>
      </c>
      <c r="CZ38" s="177">
        <f t="shared" si="44"/>
        <v>0</v>
      </c>
      <c r="DA38" s="177">
        <f t="shared" si="44"/>
        <v>0</v>
      </c>
      <c r="DB38" s="177">
        <f t="shared" si="44"/>
        <v>0</v>
      </c>
      <c r="DC38" s="177">
        <f t="shared" si="44"/>
        <v>0</v>
      </c>
      <c r="DD38" s="177">
        <f t="shared" si="44"/>
        <v>0</v>
      </c>
      <c r="DE38" s="177">
        <f t="shared" si="44"/>
        <v>0</v>
      </c>
      <c r="DF38" s="177">
        <f t="shared" si="44"/>
        <v>0</v>
      </c>
      <c r="DG38" s="177">
        <f t="shared" si="44"/>
        <v>0</v>
      </c>
      <c r="DH38" s="177">
        <f t="shared" si="44"/>
        <v>0</v>
      </c>
      <c r="DI38" s="177">
        <f t="shared" si="44"/>
        <v>0</v>
      </c>
      <c r="DJ38" s="177">
        <f t="shared" si="44"/>
        <v>0</v>
      </c>
      <c r="DK38" s="177">
        <f t="shared" si="44"/>
        <v>0</v>
      </c>
      <c r="DL38" s="177">
        <f t="shared" si="44"/>
        <v>0</v>
      </c>
      <c r="DM38" s="177">
        <f t="shared" si="44"/>
        <v>0</v>
      </c>
      <c r="DN38" s="177">
        <f t="shared" si="44"/>
        <v>0</v>
      </c>
      <c r="DO38" s="177">
        <f t="shared" si="44"/>
        <v>0</v>
      </c>
      <c r="DP38" s="177">
        <f t="shared" si="44"/>
        <v>0</v>
      </c>
      <c r="DQ38" s="177">
        <f t="shared" si="44"/>
        <v>0</v>
      </c>
      <c r="DR38" s="177">
        <f t="shared" si="44"/>
        <v>0</v>
      </c>
      <c r="DS38" s="177">
        <f t="shared" si="44"/>
        <v>0</v>
      </c>
      <c r="DT38" s="177">
        <f t="shared" si="44"/>
        <v>0</v>
      </c>
      <c r="DU38" s="177">
        <f t="shared" si="44"/>
        <v>0</v>
      </c>
      <c r="DV38" s="177">
        <f t="shared" si="44"/>
        <v>0</v>
      </c>
      <c r="DW38" s="177">
        <f t="shared" si="44"/>
        <v>0</v>
      </c>
      <c r="DX38" s="177">
        <f t="shared" si="44"/>
        <v>0</v>
      </c>
      <c r="DY38" s="177">
        <f t="shared" si="44"/>
        <v>0</v>
      </c>
      <c r="DZ38" s="177">
        <f t="shared" si="44"/>
        <v>0</v>
      </c>
      <c r="EA38" s="177">
        <f t="shared" si="44"/>
        <v>0</v>
      </c>
      <c r="EB38" s="177">
        <f t="shared" si="44"/>
        <v>0</v>
      </c>
      <c r="EC38" s="177">
        <f t="shared" si="44"/>
        <v>0</v>
      </c>
      <c r="ED38" s="177">
        <f t="shared" si="44"/>
        <v>0</v>
      </c>
      <c r="EE38" s="177">
        <f t="shared" si="44"/>
        <v>0</v>
      </c>
      <c r="EF38" s="177">
        <f t="shared" si="44"/>
        <v>0</v>
      </c>
      <c r="EG38" s="177">
        <f t="shared" si="44"/>
        <v>0</v>
      </c>
      <c r="EH38" s="177">
        <f t="shared" si="44"/>
        <v>0</v>
      </c>
      <c r="EI38" s="177">
        <f t="shared" si="44"/>
        <v>0</v>
      </c>
      <c r="EJ38" s="177">
        <f t="shared" si="44"/>
        <v>0</v>
      </c>
      <c r="EK38" s="177">
        <f t="shared" si="44"/>
        <v>0</v>
      </c>
      <c r="EL38" s="177">
        <f t="shared" si="44"/>
        <v>0</v>
      </c>
      <c r="EM38" s="177">
        <f t="shared" si="44"/>
        <v>0</v>
      </c>
      <c r="EN38" s="177">
        <f t="shared" si="44"/>
        <v>0</v>
      </c>
      <c r="EO38" s="177">
        <f t="shared" si="44"/>
        <v>0</v>
      </c>
      <c r="EP38" s="177">
        <f t="shared" si="44"/>
        <v>0</v>
      </c>
      <c r="EQ38" s="177">
        <f t="shared" si="44"/>
        <v>0</v>
      </c>
      <c r="ER38" s="177">
        <f t="shared" si="44"/>
        <v>0</v>
      </c>
      <c r="ES38" s="177">
        <f t="shared" si="44"/>
        <v>0</v>
      </c>
      <c r="ET38" s="177">
        <f t="shared" si="41"/>
        <v>0</v>
      </c>
      <c r="EU38" s="177">
        <f t="shared" si="40"/>
        <v>0</v>
      </c>
      <c r="EV38" s="177">
        <f t="shared" si="40"/>
        <v>0</v>
      </c>
      <c r="EW38" s="177">
        <f t="shared" si="40"/>
        <v>0</v>
      </c>
      <c r="EX38" s="177">
        <f t="shared" si="40"/>
        <v>0</v>
      </c>
      <c r="EY38" s="177">
        <f t="shared" si="40"/>
        <v>0</v>
      </c>
      <c r="EZ38" s="177">
        <f t="shared" si="40"/>
        <v>0</v>
      </c>
      <c r="FA38" s="177">
        <f t="shared" si="40"/>
        <v>0</v>
      </c>
      <c r="FB38" s="177">
        <f t="shared" si="40"/>
        <v>0</v>
      </c>
      <c r="FC38" s="177">
        <f t="shared" si="40"/>
        <v>0</v>
      </c>
      <c r="FD38" s="177">
        <f t="shared" si="40"/>
        <v>0</v>
      </c>
      <c r="FE38" s="177">
        <f t="shared" si="40"/>
        <v>0</v>
      </c>
      <c r="FF38" s="177">
        <f t="shared" si="40"/>
        <v>0</v>
      </c>
      <c r="FG38" s="177">
        <f t="shared" si="40"/>
        <v>0</v>
      </c>
      <c r="FH38" s="177">
        <f t="shared" si="40"/>
        <v>0</v>
      </c>
      <c r="FI38" s="177">
        <f t="shared" si="40"/>
        <v>0</v>
      </c>
      <c r="FJ38" s="16"/>
    </row>
    <row r="39" spans="1:166" ht="15.75" outlineLevel="1" thickBot="1" x14ac:dyDescent="0.35">
      <c r="A39" s="1"/>
      <c r="B39" s="1"/>
      <c r="C39" s="1"/>
      <c r="D39" s="16"/>
      <c r="E39" s="16"/>
      <c r="F39" s="16"/>
      <c r="G39" s="16"/>
      <c r="H39" s="16"/>
      <c r="I39" s="16"/>
      <c r="J39" s="16"/>
      <c r="K39" s="16"/>
      <c r="L39" s="16"/>
      <c r="M39" s="16"/>
      <c r="N39" s="16"/>
      <c r="O39" s="16"/>
      <c r="P39" s="16"/>
      <c r="Q39" s="16"/>
      <c r="R39" s="16"/>
      <c r="S39" s="16"/>
      <c r="T39" s="84"/>
      <c r="U39" s="16"/>
      <c r="V39" s="16"/>
      <c r="W39" s="16"/>
      <c r="X39" s="16"/>
      <c r="Y39" s="16"/>
      <c r="Z39" s="16"/>
      <c r="AA39" s="16"/>
      <c r="AB39" s="16"/>
      <c r="AC39" s="16"/>
      <c r="AD39" s="16"/>
      <c r="AE39" s="16"/>
      <c r="AF39" s="16"/>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row>
    <row r="40" spans="1:166" outlineLevel="1" x14ac:dyDescent="0.3">
      <c r="A40" s="1"/>
      <c r="B40" s="1"/>
      <c r="C40" s="1"/>
      <c r="D40" s="180" t="str">
        <f>'Instructions and Inputs'!D$174&amp;" Development Costs"</f>
        <v>Total Development Costs</v>
      </c>
      <c r="E40" s="1"/>
      <c r="F40" s="181">
        <f>SUM(F28:F39)</f>
        <v>0</v>
      </c>
      <c r="G40" s="181" t="str">
        <f>IFERROR(F40/$T$13,"Check Date")</f>
        <v>Check Date</v>
      </c>
      <c r="H40" s="1"/>
      <c r="I40" s="1"/>
      <c r="J40" s="1"/>
      <c r="K40" s="1"/>
      <c r="L40" s="1"/>
      <c r="M40" s="1"/>
      <c r="N40" s="1"/>
      <c r="O40" s="1"/>
      <c r="P40" s="1"/>
      <c r="Q40" s="1"/>
      <c r="R40" s="1"/>
      <c r="S40" s="13" t="s">
        <v>93</v>
      </c>
      <c r="T40" s="176">
        <f>SUM($V40:$FJ40)</f>
        <v>0</v>
      </c>
      <c r="U40" s="1"/>
      <c r="V40" s="182">
        <f>SUM(V28:V39)</f>
        <v>0</v>
      </c>
      <c r="W40" s="182">
        <f t="shared" ref="W40:CH40" si="46">SUM(W28:W39)</f>
        <v>0</v>
      </c>
      <c r="X40" s="182">
        <f t="shared" si="46"/>
        <v>0</v>
      </c>
      <c r="Y40" s="182">
        <f t="shared" si="46"/>
        <v>0</v>
      </c>
      <c r="Z40" s="182">
        <f t="shared" si="46"/>
        <v>0</v>
      </c>
      <c r="AA40" s="182">
        <f t="shared" si="46"/>
        <v>0</v>
      </c>
      <c r="AB40" s="182">
        <f t="shared" si="46"/>
        <v>0</v>
      </c>
      <c r="AC40" s="182">
        <f t="shared" si="46"/>
        <v>0</v>
      </c>
      <c r="AD40" s="182">
        <f t="shared" si="46"/>
        <v>0</v>
      </c>
      <c r="AE40" s="182">
        <f t="shared" si="46"/>
        <v>0</v>
      </c>
      <c r="AF40" s="182">
        <f t="shared" si="46"/>
        <v>0</v>
      </c>
      <c r="AG40" s="182">
        <f t="shared" si="46"/>
        <v>0</v>
      </c>
      <c r="AH40" s="182">
        <f t="shared" si="46"/>
        <v>0</v>
      </c>
      <c r="AI40" s="182">
        <f t="shared" si="46"/>
        <v>0</v>
      </c>
      <c r="AJ40" s="182">
        <f t="shared" si="46"/>
        <v>0</v>
      </c>
      <c r="AK40" s="182">
        <f t="shared" si="46"/>
        <v>0</v>
      </c>
      <c r="AL40" s="182">
        <f t="shared" si="46"/>
        <v>0</v>
      </c>
      <c r="AM40" s="182">
        <f t="shared" si="46"/>
        <v>0</v>
      </c>
      <c r="AN40" s="182">
        <f t="shared" si="46"/>
        <v>0</v>
      </c>
      <c r="AO40" s="182">
        <f t="shared" si="46"/>
        <v>0</v>
      </c>
      <c r="AP40" s="182">
        <f t="shared" si="46"/>
        <v>0</v>
      </c>
      <c r="AQ40" s="182">
        <f t="shared" si="46"/>
        <v>0</v>
      </c>
      <c r="AR40" s="182">
        <f t="shared" si="46"/>
        <v>0</v>
      </c>
      <c r="AS40" s="182">
        <f t="shared" si="46"/>
        <v>0</v>
      </c>
      <c r="AT40" s="182">
        <f t="shared" si="46"/>
        <v>0</v>
      </c>
      <c r="AU40" s="182">
        <f t="shared" si="46"/>
        <v>0</v>
      </c>
      <c r="AV40" s="182">
        <f t="shared" si="46"/>
        <v>0</v>
      </c>
      <c r="AW40" s="182">
        <f t="shared" si="46"/>
        <v>0</v>
      </c>
      <c r="AX40" s="182">
        <f t="shared" si="46"/>
        <v>0</v>
      </c>
      <c r="AY40" s="182">
        <f t="shared" si="46"/>
        <v>0</v>
      </c>
      <c r="AZ40" s="182">
        <f t="shared" si="46"/>
        <v>0</v>
      </c>
      <c r="BA40" s="182">
        <f t="shared" si="46"/>
        <v>0</v>
      </c>
      <c r="BB40" s="182">
        <f t="shared" si="46"/>
        <v>0</v>
      </c>
      <c r="BC40" s="182">
        <f t="shared" si="46"/>
        <v>0</v>
      </c>
      <c r="BD40" s="182">
        <f t="shared" si="46"/>
        <v>0</v>
      </c>
      <c r="BE40" s="182">
        <f t="shared" si="46"/>
        <v>0</v>
      </c>
      <c r="BF40" s="182">
        <f t="shared" si="46"/>
        <v>0</v>
      </c>
      <c r="BG40" s="182">
        <f t="shared" si="46"/>
        <v>0</v>
      </c>
      <c r="BH40" s="182">
        <f t="shared" si="46"/>
        <v>0</v>
      </c>
      <c r="BI40" s="182">
        <f t="shared" si="46"/>
        <v>0</v>
      </c>
      <c r="BJ40" s="182">
        <f t="shared" si="46"/>
        <v>0</v>
      </c>
      <c r="BK40" s="182">
        <f t="shared" si="46"/>
        <v>0</v>
      </c>
      <c r="BL40" s="182">
        <f t="shared" si="46"/>
        <v>0</v>
      </c>
      <c r="BM40" s="182">
        <f t="shared" si="46"/>
        <v>0</v>
      </c>
      <c r="BN40" s="182">
        <f t="shared" si="46"/>
        <v>0</v>
      </c>
      <c r="BO40" s="182">
        <f t="shared" si="46"/>
        <v>0</v>
      </c>
      <c r="BP40" s="182">
        <f t="shared" si="46"/>
        <v>0</v>
      </c>
      <c r="BQ40" s="182">
        <f t="shared" si="46"/>
        <v>0</v>
      </c>
      <c r="BR40" s="182">
        <f t="shared" si="46"/>
        <v>0</v>
      </c>
      <c r="BS40" s="182">
        <f t="shared" si="46"/>
        <v>0</v>
      </c>
      <c r="BT40" s="182">
        <f t="shared" si="46"/>
        <v>0</v>
      </c>
      <c r="BU40" s="182">
        <f t="shared" si="46"/>
        <v>0</v>
      </c>
      <c r="BV40" s="182">
        <f t="shared" si="46"/>
        <v>0</v>
      </c>
      <c r="BW40" s="182">
        <f t="shared" si="46"/>
        <v>0</v>
      </c>
      <c r="BX40" s="182">
        <f t="shared" si="46"/>
        <v>0</v>
      </c>
      <c r="BY40" s="182">
        <f t="shared" si="46"/>
        <v>0</v>
      </c>
      <c r="BZ40" s="182">
        <f t="shared" si="46"/>
        <v>0</v>
      </c>
      <c r="CA40" s="182">
        <f t="shared" si="46"/>
        <v>0</v>
      </c>
      <c r="CB40" s="182">
        <f t="shared" si="46"/>
        <v>0</v>
      </c>
      <c r="CC40" s="182">
        <f t="shared" si="46"/>
        <v>0</v>
      </c>
      <c r="CD40" s="182">
        <f t="shared" si="46"/>
        <v>0</v>
      </c>
      <c r="CE40" s="182">
        <f t="shared" si="46"/>
        <v>0</v>
      </c>
      <c r="CF40" s="182">
        <f t="shared" si="46"/>
        <v>0</v>
      </c>
      <c r="CG40" s="182">
        <f t="shared" si="46"/>
        <v>0</v>
      </c>
      <c r="CH40" s="182">
        <f t="shared" si="46"/>
        <v>0</v>
      </c>
      <c r="CI40" s="182">
        <f t="shared" ref="CI40:ET40" si="47">SUM(CI28:CI39)</f>
        <v>0</v>
      </c>
      <c r="CJ40" s="182">
        <f t="shared" si="47"/>
        <v>0</v>
      </c>
      <c r="CK40" s="182">
        <f t="shared" si="47"/>
        <v>0</v>
      </c>
      <c r="CL40" s="182">
        <f t="shared" si="47"/>
        <v>0</v>
      </c>
      <c r="CM40" s="182">
        <f t="shared" si="47"/>
        <v>0</v>
      </c>
      <c r="CN40" s="182">
        <f t="shared" si="47"/>
        <v>0</v>
      </c>
      <c r="CO40" s="182">
        <f t="shared" si="47"/>
        <v>0</v>
      </c>
      <c r="CP40" s="182">
        <f t="shared" si="47"/>
        <v>0</v>
      </c>
      <c r="CQ40" s="182">
        <f t="shared" si="47"/>
        <v>0</v>
      </c>
      <c r="CR40" s="182">
        <f t="shared" si="47"/>
        <v>0</v>
      </c>
      <c r="CS40" s="182">
        <f t="shared" si="47"/>
        <v>0</v>
      </c>
      <c r="CT40" s="182">
        <f t="shared" si="47"/>
        <v>0</v>
      </c>
      <c r="CU40" s="182">
        <f t="shared" si="47"/>
        <v>0</v>
      </c>
      <c r="CV40" s="182">
        <f t="shared" si="47"/>
        <v>0</v>
      </c>
      <c r="CW40" s="182">
        <f t="shared" si="47"/>
        <v>0</v>
      </c>
      <c r="CX40" s="182">
        <f t="shared" si="47"/>
        <v>0</v>
      </c>
      <c r="CY40" s="182">
        <f t="shared" si="47"/>
        <v>0</v>
      </c>
      <c r="CZ40" s="182">
        <f t="shared" si="47"/>
        <v>0</v>
      </c>
      <c r="DA40" s="182">
        <f t="shared" si="47"/>
        <v>0</v>
      </c>
      <c r="DB40" s="182">
        <f t="shared" si="47"/>
        <v>0</v>
      </c>
      <c r="DC40" s="182">
        <f t="shared" si="47"/>
        <v>0</v>
      </c>
      <c r="DD40" s="182">
        <f t="shared" si="47"/>
        <v>0</v>
      </c>
      <c r="DE40" s="182">
        <f t="shared" si="47"/>
        <v>0</v>
      </c>
      <c r="DF40" s="182">
        <f t="shared" si="47"/>
        <v>0</v>
      </c>
      <c r="DG40" s="182">
        <f t="shared" si="47"/>
        <v>0</v>
      </c>
      <c r="DH40" s="182">
        <f t="shared" si="47"/>
        <v>0</v>
      </c>
      <c r="DI40" s="182">
        <f t="shared" si="47"/>
        <v>0</v>
      </c>
      <c r="DJ40" s="182">
        <f t="shared" si="47"/>
        <v>0</v>
      </c>
      <c r="DK40" s="182">
        <f t="shared" si="47"/>
        <v>0</v>
      </c>
      <c r="DL40" s="182">
        <f t="shared" si="47"/>
        <v>0</v>
      </c>
      <c r="DM40" s="182">
        <f t="shared" si="47"/>
        <v>0</v>
      </c>
      <c r="DN40" s="182">
        <f t="shared" si="47"/>
        <v>0</v>
      </c>
      <c r="DO40" s="182">
        <f t="shared" si="47"/>
        <v>0</v>
      </c>
      <c r="DP40" s="182">
        <f t="shared" si="47"/>
        <v>0</v>
      </c>
      <c r="DQ40" s="182">
        <f t="shared" si="47"/>
        <v>0</v>
      </c>
      <c r="DR40" s="182">
        <f t="shared" si="47"/>
        <v>0</v>
      </c>
      <c r="DS40" s="182">
        <f t="shared" si="47"/>
        <v>0</v>
      </c>
      <c r="DT40" s="182">
        <f t="shared" si="47"/>
        <v>0</v>
      </c>
      <c r="DU40" s="182">
        <f t="shared" si="47"/>
        <v>0</v>
      </c>
      <c r="DV40" s="182">
        <f t="shared" si="47"/>
        <v>0</v>
      </c>
      <c r="DW40" s="182">
        <f t="shared" si="47"/>
        <v>0</v>
      </c>
      <c r="DX40" s="182">
        <f t="shared" si="47"/>
        <v>0</v>
      </c>
      <c r="DY40" s="182">
        <f t="shared" si="47"/>
        <v>0</v>
      </c>
      <c r="DZ40" s="182">
        <f t="shared" si="47"/>
        <v>0</v>
      </c>
      <c r="EA40" s="182">
        <f t="shared" si="47"/>
        <v>0</v>
      </c>
      <c r="EB40" s="182">
        <f t="shared" si="47"/>
        <v>0</v>
      </c>
      <c r="EC40" s="182">
        <f t="shared" si="47"/>
        <v>0</v>
      </c>
      <c r="ED40" s="182">
        <f t="shared" si="47"/>
        <v>0</v>
      </c>
      <c r="EE40" s="182">
        <f t="shared" si="47"/>
        <v>0</v>
      </c>
      <c r="EF40" s="182">
        <f t="shared" si="47"/>
        <v>0</v>
      </c>
      <c r="EG40" s="182">
        <f t="shared" si="47"/>
        <v>0</v>
      </c>
      <c r="EH40" s="182">
        <f t="shared" si="47"/>
        <v>0</v>
      </c>
      <c r="EI40" s="182">
        <f t="shared" si="47"/>
        <v>0</v>
      </c>
      <c r="EJ40" s="182">
        <f t="shared" si="47"/>
        <v>0</v>
      </c>
      <c r="EK40" s="182">
        <f t="shared" si="47"/>
        <v>0</v>
      </c>
      <c r="EL40" s="182">
        <f t="shared" si="47"/>
        <v>0</v>
      </c>
      <c r="EM40" s="182">
        <f t="shared" si="47"/>
        <v>0</v>
      </c>
      <c r="EN40" s="182">
        <f t="shared" si="47"/>
        <v>0</v>
      </c>
      <c r="EO40" s="182">
        <f t="shared" si="47"/>
        <v>0</v>
      </c>
      <c r="EP40" s="182">
        <f t="shared" si="47"/>
        <v>0</v>
      </c>
      <c r="EQ40" s="182">
        <f t="shared" si="47"/>
        <v>0</v>
      </c>
      <c r="ER40" s="182">
        <f t="shared" si="47"/>
        <v>0</v>
      </c>
      <c r="ES40" s="182">
        <f t="shared" si="47"/>
        <v>0</v>
      </c>
      <c r="ET40" s="182">
        <f t="shared" si="47"/>
        <v>0</v>
      </c>
      <c r="EU40" s="182">
        <f t="shared" ref="EU40:FI40" si="48">SUM(EU28:EU39)</f>
        <v>0</v>
      </c>
      <c r="EV40" s="182">
        <f t="shared" si="48"/>
        <v>0</v>
      </c>
      <c r="EW40" s="182">
        <f t="shared" si="48"/>
        <v>0</v>
      </c>
      <c r="EX40" s="182">
        <f t="shared" si="48"/>
        <v>0</v>
      </c>
      <c r="EY40" s="182">
        <f t="shared" si="48"/>
        <v>0</v>
      </c>
      <c r="EZ40" s="182">
        <f t="shared" si="48"/>
        <v>0</v>
      </c>
      <c r="FA40" s="182">
        <f t="shared" si="48"/>
        <v>0</v>
      </c>
      <c r="FB40" s="182">
        <f t="shared" si="48"/>
        <v>0</v>
      </c>
      <c r="FC40" s="182">
        <f t="shared" si="48"/>
        <v>0</v>
      </c>
      <c r="FD40" s="182">
        <f t="shared" si="48"/>
        <v>0</v>
      </c>
      <c r="FE40" s="182">
        <f t="shared" si="48"/>
        <v>0</v>
      </c>
      <c r="FF40" s="182">
        <f t="shared" si="48"/>
        <v>0</v>
      </c>
      <c r="FG40" s="182">
        <f t="shared" si="48"/>
        <v>0</v>
      </c>
      <c r="FH40" s="182">
        <f t="shared" si="48"/>
        <v>0</v>
      </c>
      <c r="FI40" s="182">
        <f t="shared" si="48"/>
        <v>0</v>
      </c>
      <c r="FJ40" s="16"/>
    </row>
    <row r="41" spans="1:166" outlineLevel="1" x14ac:dyDescent="0.3">
      <c r="A41" s="1"/>
      <c r="B41" s="1"/>
      <c r="C41" s="1"/>
      <c r="D41" s="1"/>
      <c r="E41" s="1"/>
      <c r="F41" s="1"/>
      <c r="G41" s="1"/>
      <c r="H41" s="1"/>
      <c r="I41" s="1"/>
      <c r="J41" s="1"/>
      <c r="K41" s="1"/>
      <c r="L41" s="1"/>
      <c r="M41" s="1"/>
      <c r="N41" s="1"/>
      <c r="O41" s="1"/>
      <c r="P41" s="1"/>
      <c r="Q41" s="1"/>
      <c r="R41" s="1"/>
      <c r="S41" s="1"/>
      <c r="T41" s="82"/>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6"/>
    </row>
    <row r="42" spans="1:166" outlineLevel="1" x14ac:dyDescent="0.3">
      <c r="A42" s="1"/>
      <c r="B42" s="1"/>
      <c r="C42" s="1"/>
      <c r="D42" s="1"/>
      <c r="E42" s="1"/>
      <c r="F42" s="1"/>
      <c r="G42" s="1"/>
      <c r="H42" s="1"/>
      <c r="I42" s="1"/>
      <c r="J42" s="1"/>
      <c r="K42" s="1"/>
      <c r="L42" s="1"/>
      <c r="M42" s="1"/>
      <c r="N42" s="1"/>
      <c r="O42" s="1"/>
      <c r="P42" s="1"/>
      <c r="Q42" s="1"/>
      <c r="R42" s="1"/>
      <c r="S42" s="1"/>
      <c r="T42" s="82"/>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6"/>
    </row>
    <row r="43" spans="1:166" x14ac:dyDescent="0.3">
      <c r="A43" s="1"/>
      <c r="B43" s="1"/>
      <c r="C43" s="1"/>
      <c r="D43" s="1"/>
      <c r="E43" s="1"/>
      <c r="F43" s="1"/>
      <c r="G43" s="1"/>
      <c r="H43" s="1"/>
      <c r="I43" s="1"/>
      <c r="J43" s="1"/>
      <c r="K43" s="1"/>
      <c r="L43" s="1"/>
      <c r="M43" s="1"/>
      <c r="N43" s="1"/>
      <c r="O43" s="1"/>
      <c r="P43" s="1"/>
      <c r="Q43" s="1"/>
      <c r="R43" s="1"/>
      <c r="S43" s="1"/>
      <c r="T43" s="82"/>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6"/>
    </row>
    <row r="44" spans="1:166" ht="14.1" customHeight="1" thickBot="1" x14ac:dyDescent="0.35">
      <c r="A44" s="1"/>
      <c r="B44" s="5" t="s">
        <v>107</v>
      </c>
      <c r="C44" s="5"/>
      <c r="D44" s="5"/>
      <c r="E44" s="5"/>
      <c r="F44" s="5"/>
      <c r="G44" s="5"/>
      <c r="H44" s="5"/>
      <c r="I44" s="5"/>
      <c r="J44" s="5"/>
      <c r="K44" s="5"/>
      <c r="L44" s="5"/>
      <c r="M44" s="5"/>
      <c r="N44" s="5"/>
      <c r="O44" s="5"/>
      <c r="P44" s="5"/>
      <c r="Q44" s="5"/>
      <c r="R44" s="5"/>
      <c r="S44" s="5"/>
      <c r="T44" s="83"/>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c r="DY44" s="5"/>
      <c r="DZ44" s="5"/>
      <c r="EA44" s="5"/>
      <c r="EB44" s="5"/>
      <c r="EC44" s="5"/>
      <c r="ED44" s="5"/>
      <c r="EE44" s="5"/>
      <c r="EF44" s="5"/>
      <c r="EG44" s="5"/>
      <c r="EH44" s="5"/>
      <c r="EI44" s="5"/>
      <c r="EJ44" s="5"/>
      <c r="EK44" s="5"/>
      <c r="EL44" s="5"/>
      <c r="EM44" s="5"/>
      <c r="EN44" s="5"/>
      <c r="EO44" s="5"/>
      <c r="EP44" s="5"/>
      <c r="EQ44" s="5"/>
      <c r="ER44" s="5"/>
      <c r="ES44" s="5"/>
      <c r="ET44" s="5"/>
      <c r="EU44" s="5"/>
      <c r="EV44" s="5"/>
      <c r="EW44" s="5"/>
      <c r="EX44" s="5"/>
      <c r="EY44" s="5"/>
      <c r="EZ44" s="5"/>
      <c r="FA44" s="5"/>
      <c r="FB44" s="5"/>
      <c r="FC44" s="5"/>
      <c r="FD44" s="5"/>
      <c r="FE44" s="5"/>
      <c r="FF44" s="5"/>
      <c r="FG44" s="5"/>
      <c r="FH44" s="5"/>
      <c r="FI44" s="5"/>
      <c r="FJ44" s="16"/>
    </row>
    <row r="45" spans="1:166" outlineLevel="1" x14ac:dyDescent="0.3">
      <c r="A45" s="1"/>
      <c r="B45" s="1"/>
      <c r="C45" s="1"/>
      <c r="D45" s="2"/>
      <c r="E45" s="1"/>
      <c r="F45" s="18"/>
      <c r="G45" s="18"/>
      <c r="H45" s="1"/>
      <c r="I45" s="1"/>
      <c r="J45" s="1"/>
      <c r="K45" s="1"/>
      <c r="L45" s="1"/>
      <c r="M45" s="1"/>
      <c r="N45" s="1"/>
      <c r="O45" s="1"/>
      <c r="P45" s="1"/>
      <c r="Q45" s="1"/>
      <c r="R45" s="1"/>
      <c r="S45" s="1"/>
      <c r="T45" s="82"/>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6"/>
    </row>
    <row r="46" spans="1:166" outlineLevel="1" x14ac:dyDescent="0.3">
      <c r="A46" s="1"/>
      <c r="B46" s="1"/>
      <c r="C46" s="72" t="s">
        <v>119</v>
      </c>
      <c r="D46" s="71"/>
      <c r="E46" s="70"/>
      <c r="F46" s="70"/>
      <c r="G46" s="70"/>
      <c r="H46" s="70"/>
      <c r="I46" s="70"/>
      <c r="J46" s="70"/>
      <c r="K46" s="70"/>
      <c r="L46" s="70"/>
      <c r="M46" s="70"/>
      <c r="N46" s="70"/>
      <c r="O46" s="70"/>
      <c r="P46" s="70"/>
      <c r="Q46" s="70"/>
      <c r="R46" s="70"/>
      <c r="S46" s="70"/>
      <c r="T46" s="85"/>
      <c r="U46" s="70"/>
      <c r="V46" s="70"/>
      <c r="W46" s="70"/>
      <c r="X46" s="70"/>
      <c r="Y46" s="70"/>
      <c r="Z46" s="70"/>
      <c r="AA46" s="70"/>
      <c r="AB46" s="70"/>
      <c r="AC46" s="70"/>
      <c r="AD46" s="70"/>
      <c r="AE46" s="70"/>
      <c r="AF46" s="70"/>
      <c r="AG46" s="70"/>
      <c r="AH46" s="70"/>
      <c r="AI46" s="70"/>
      <c r="AJ46" s="70"/>
      <c r="AK46" s="70"/>
      <c r="AL46" s="70"/>
      <c r="AM46" s="70"/>
      <c r="AN46" s="70"/>
      <c r="AO46" s="70"/>
      <c r="AP46" s="70"/>
      <c r="AQ46" s="70"/>
      <c r="AR46" s="70"/>
      <c r="AS46" s="70"/>
      <c r="AT46" s="70"/>
      <c r="AU46" s="70"/>
      <c r="AV46" s="70"/>
      <c r="AW46" s="70"/>
      <c r="AX46" s="70"/>
      <c r="AY46" s="70"/>
      <c r="AZ46" s="70"/>
      <c r="BA46" s="70"/>
      <c r="BB46" s="70"/>
      <c r="BC46" s="70"/>
      <c r="BD46" s="70"/>
      <c r="BE46" s="70"/>
      <c r="BF46" s="70"/>
      <c r="BG46" s="70"/>
      <c r="BH46" s="70"/>
      <c r="BI46" s="70"/>
      <c r="BJ46" s="70"/>
      <c r="BK46" s="70"/>
      <c r="BL46" s="70"/>
      <c r="BM46" s="70"/>
      <c r="BN46" s="70"/>
      <c r="BO46" s="70"/>
      <c r="BP46" s="70"/>
      <c r="BQ46" s="70"/>
      <c r="BR46" s="70"/>
      <c r="BS46" s="70"/>
      <c r="BT46" s="70"/>
      <c r="BU46" s="70"/>
      <c r="BV46" s="70"/>
      <c r="BW46" s="70"/>
      <c r="BX46" s="70"/>
      <c r="BY46" s="70"/>
      <c r="BZ46" s="70"/>
      <c r="CA46" s="70"/>
      <c r="CB46" s="70"/>
      <c r="CC46" s="70"/>
      <c r="CD46" s="70"/>
      <c r="CE46" s="70"/>
      <c r="CF46" s="70"/>
      <c r="CG46" s="70"/>
      <c r="CH46" s="70"/>
      <c r="CI46" s="70"/>
      <c r="CJ46" s="70"/>
      <c r="CK46" s="70"/>
      <c r="CL46" s="70"/>
      <c r="CM46" s="70"/>
      <c r="CN46" s="70"/>
      <c r="CO46" s="70"/>
      <c r="CP46" s="70"/>
      <c r="CQ46" s="70"/>
      <c r="CR46" s="70"/>
      <c r="CS46" s="70"/>
      <c r="CT46" s="70"/>
      <c r="CU46" s="70"/>
      <c r="CV46" s="70"/>
      <c r="CW46" s="70"/>
      <c r="CX46" s="70"/>
      <c r="CY46" s="70"/>
      <c r="CZ46" s="70"/>
      <c r="DA46" s="70"/>
      <c r="DB46" s="70"/>
      <c r="DC46" s="70"/>
      <c r="DD46" s="70"/>
      <c r="DE46" s="70"/>
      <c r="DF46" s="70"/>
      <c r="DG46" s="70"/>
      <c r="DH46" s="70"/>
      <c r="DI46" s="70"/>
      <c r="DJ46" s="70"/>
      <c r="DK46" s="70"/>
      <c r="DL46" s="70"/>
      <c r="DM46" s="70"/>
      <c r="DN46" s="70"/>
      <c r="DO46" s="70"/>
      <c r="DP46" s="70"/>
      <c r="DQ46" s="70"/>
      <c r="DR46" s="70"/>
      <c r="DS46" s="70"/>
      <c r="DT46" s="70"/>
      <c r="DU46" s="70"/>
      <c r="DV46" s="70"/>
      <c r="DW46" s="70"/>
      <c r="DX46" s="70"/>
      <c r="DY46" s="70"/>
      <c r="DZ46" s="70"/>
      <c r="EA46" s="70"/>
      <c r="EB46" s="70"/>
      <c r="EC46" s="70"/>
      <c r="ED46" s="70"/>
      <c r="EE46" s="70"/>
      <c r="EF46" s="70"/>
      <c r="EG46" s="70"/>
      <c r="EH46" s="70"/>
      <c r="EI46" s="70"/>
      <c r="EJ46" s="70"/>
      <c r="EK46" s="70"/>
      <c r="EL46" s="70"/>
      <c r="EM46" s="70"/>
      <c r="EN46" s="70"/>
      <c r="EO46" s="70"/>
      <c r="EP46" s="70"/>
      <c r="EQ46" s="70"/>
      <c r="ER46" s="70"/>
      <c r="ES46" s="70"/>
      <c r="ET46" s="70"/>
      <c r="EU46" s="70"/>
      <c r="EV46" s="70"/>
      <c r="EW46" s="70"/>
      <c r="EX46" s="70"/>
      <c r="EY46" s="70"/>
      <c r="EZ46" s="70"/>
      <c r="FA46" s="70"/>
      <c r="FB46" s="70"/>
      <c r="FC46" s="70"/>
      <c r="FD46" s="70"/>
      <c r="FE46" s="70"/>
      <c r="FF46" s="70"/>
      <c r="FG46" s="70"/>
      <c r="FH46" s="70"/>
      <c r="FI46" s="70"/>
      <c r="FJ46" s="16"/>
    </row>
    <row r="47" spans="1:166" outlineLevel="2" x14ac:dyDescent="0.3">
      <c r="A47" s="1"/>
      <c r="B47" s="1"/>
      <c r="C47" s="1"/>
      <c r="D47" s="2"/>
      <c r="E47" s="1"/>
      <c r="F47" s="1"/>
      <c r="G47" s="1"/>
      <c r="H47" s="1"/>
      <c r="I47" s="1"/>
      <c r="J47" s="1"/>
      <c r="K47" s="1"/>
      <c r="L47" s="1"/>
      <c r="M47" s="1"/>
      <c r="N47" s="1"/>
      <c r="O47" s="1"/>
      <c r="P47" s="1"/>
      <c r="Q47" s="1"/>
      <c r="R47" s="1"/>
      <c r="S47" s="1"/>
      <c r="T47" s="82"/>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6"/>
    </row>
    <row r="48" spans="1:166" outlineLevel="2" x14ac:dyDescent="0.3">
      <c r="A48" s="1"/>
      <c r="B48" s="1"/>
      <c r="C48" s="1"/>
      <c r="D48" s="2" t="s">
        <v>120</v>
      </c>
      <c r="E48" s="1"/>
      <c r="F48" s="15" t="s">
        <v>121</v>
      </c>
      <c r="G48" s="1"/>
      <c r="H48" s="1"/>
      <c r="I48" s="1"/>
      <c r="J48" s="1"/>
      <c r="K48" s="1"/>
      <c r="L48" s="1"/>
      <c r="M48" s="1"/>
      <c r="N48" s="1"/>
      <c r="O48" s="1"/>
      <c r="P48" s="1"/>
      <c r="Q48" s="1"/>
      <c r="R48" s="1"/>
      <c r="S48" s="1"/>
      <c r="T48" s="82"/>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6"/>
    </row>
    <row r="49" spans="1:166" outlineLevel="2" x14ac:dyDescent="0.3">
      <c r="A49" s="1"/>
      <c r="B49" s="1"/>
      <c r="C49" s="1"/>
      <c r="D49" s="1" t="s">
        <v>122</v>
      </c>
      <c r="E49" s="1"/>
      <c r="F49" s="13" t="s">
        <v>93</v>
      </c>
      <c r="G49" s="1"/>
      <c r="H49" s="1"/>
      <c r="I49" s="1"/>
      <c r="J49" s="1"/>
      <c r="K49" s="1"/>
      <c r="L49" s="1"/>
      <c r="M49" s="1"/>
      <c r="N49" s="1"/>
      <c r="O49" s="1"/>
      <c r="P49" s="1"/>
      <c r="Q49" s="1"/>
      <c r="R49" s="1"/>
      <c r="U49" s="1"/>
      <c r="V49" s="177">
        <f>F50</f>
        <v>0</v>
      </c>
      <c r="W49" s="177">
        <f>V51</f>
        <v>0</v>
      </c>
      <c r="X49" s="177">
        <f t="shared" ref="X49:CI49" si="49">W51</f>
        <v>0</v>
      </c>
      <c r="Y49" s="177">
        <f>X51</f>
        <v>0</v>
      </c>
      <c r="Z49" s="177">
        <f t="shared" si="49"/>
        <v>0</v>
      </c>
      <c r="AA49" s="177">
        <f t="shared" si="49"/>
        <v>0</v>
      </c>
      <c r="AB49" s="177">
        <f t="shared" si="49"/>
        <v>0</v>
      </c>
      <c r="AC49" s="177">
        <f t="shared" si="49"/>
        <v>0</v>
      </c>
      <c r="AD49" s="177">
        <f t="shared" si="49"/>
        <v>0</v>
      </c>
      <c r="AE49" s="177">
        <f t="shared" si="49"/>
        <v>0</v>
      </c>
      <c r="AF49" s="177">
        <f t="shared" si="49"/>
        <v>0</v>
      </c>
      <c r="AG49" s="177">
        <f t="shared" si="49"/>
        <v>0</v>
      </c>
      <c r="AH49" s="177">
        <f t="shared" si="49"/>
        <v>0</v>
      </c>
      <c r="AI49" s="177">
        <f t="shared" si="49"/>
        <v>0</v>
      </c>
      <c r="AJ49" s="177">
        <f t="shared" si="49"/>
        <v>0</v>
      </c>
      <c r="AK49" s="177">
        <f t="shared" si="49"/>
        <v>0</v>
      </c>
      <c r="AL49" s="177">
        <f t="shared" si="49"/>
        <v>0</v>
      </c>
      <c r="AM49" s="177">
        <f t="shared" si="49"/>
        <v>0</v>
      </c>
      <c r="AN49" s="177">
        <f t="shared" si="49"/>
        <v>0</v>
      </c>
      <c r="AO49" s="177">
        <f t="shared" si="49"/>
        <v>0</v>
      </c>
      <c r="AP49" s="177">
        <f t="shared" si="49"/>
        <v>0</v>
      </c>
      <c r="AQ49" s="177">
        <f t="shared" si="49"/>
        <v>0</v>
      </c>
      <c r="AR49" s="177">
        <f t="shared" si="49"/>
        <v>0</v>
      </c>
      <c r="AS49" s="177">
        <f t="shared" si="49"/>
        <v>0</v>
      </c>
      <c r="AT49" s="177">
        <f t="shared" si="49"/>
        <v>0</v>
      </c>
      <c r="AU49" s="177">
        <f t="shared" si="49"/>
        <v>0</v>
      </c>
      <c r="AV49" s="177">
        <f t="shared" si="49"/>
        <v>0</v>
      </c>
      <c r="AW49" s="177">
        <f t="shared" si="49"/>
        <v>0</v>
      </c>
      <c r="AX49" s="177">
        <f t="shared" si="49"/>
        <v>0</v>
      </c>
      <c r="AY49" s="177">
        <f t="shared" si="49"/>
        <v>0</v>
      </c>
      <c r="AZ49" s="177">
        <f t="shared" si="49"/>
        <v>0</v>
      </c>
      <c r="BA49" s="177">
        <f t="shared" si="49"/>
        <v>0</v>
      </c>
      <c r="BB49" s="177">
        <f t="shared" si="49"/>
        <v>0</v>
      </c>
      <c r="BC49" s="177">
        <f t="shared" si="49"/>
        <v>0</v>
      </c>
      <c r="BD49" s="177">
        <f t="shared" si="49"/>
        <v>0</v>
      </c>
      <c r="BE49" s="177">
        <f t="shared" si="49"/>
        <v>0</v>
      </c>
      <c r="BF49" s="177">
        <f t="shared" si="49"/>
        <v>0</v>
      </c>
      <c r="BG49" s="177">
        <f t="shared" si="49"/>
        <v>0</v>
      </c>
      <c r="BH49" s="177">
        <f t="shared" si="49"/>
        <v>0</v>
      </c>
      <c r="BI49" s="177">
        <f t="shared" si="49"/>
        <v>0</v>
      </c>
      <c r="BJ49" s="177">
        <f t="shared" si="49"/>
        <v>0</v>
      </c>
      <c r="BK49" s="177">
        <f t="shared" si="49"/>
        <v>0</v>
      </c>
      <c r="BL49" s="177">
        <f t="shared" si="49"/>
        <v>0</v>
      </c>
      <c r="BM49" s="177">
        <f t="shared" si="49"/>
        <v>0</v>
      </c>
      <c r="BN49" s="177">
        <f t="shared" si="49"/>
        <v>0</v>
      </c>
      <c r="BO49" s="177">
        <f t="shared" si="49"/>
        <v>0</v>
      </c>
      <c r="BP49" s="177">
        <f t="shared" si="49"/>
        <v>0</v>
      </c>
      <c r="BQ49" s="177">
        <f t="shared" si="49"/>
        <v>0</v>
      </c>
      <c r="BR49" s="177">
        <f t="shared" si="49"/>
        <v>0</v>
      </c>
      <c r="BS49" s="177">
        <f t="shared" si="49"/>
        <v>0</v>
      </c>
      <c r="BT49" s="177">
        <f t="shared" si="49"/>
        <v>0</v>
      </c>
      <c r="BU49" s="177">
        <f t="shared" si="49"/>
        <v>0</v>
      </c>
      <c r="BV49" s="177">
        <f t="shared" si="49"/>
        <v>0</v>
      </c>
      <c r="BW49" s="177">
        <f t="shared" si="49"/>
        <v>0</v>
      </c>
      <c r="BX49" s="177">
        <f t="shared" si="49"/>
        <v>0</v>
      </c>
      <c r="BY49" s="177">
        <f t="shared" si="49"/>
        <v>0</v>
      </c>
      <c r="BZ49" s="177">
        <f t="shared" si="49"/>
        <v>0</v>
      </c>
      <c r="CA49" s="177">
        <f t="shared" si="49"/>
        <v>0</v>
      </c>
      <c r="CB49" s="177">
        <f t="shared" si="49"/>
        <v>0</v>
      </c>
      <c r="CC49" s="177">
        <f t="shared" si="49"/>
        <v>0</v>
      </c>
      <c r="CD49" s="177">
        <f t="shared" si="49"/>
        <v>0</v>
      </c>
      <c r="CE49" s="177">
        <f t="shared" si="49"/>
        <v>0</v>
      </c>
      <c r="CF49" s="177">
        <f t="shared" si="49"/>
        <v>0</v>
      </c>
      <c r="CG49" s="177">
        <f t="shared" si="49"/>
        <v>0</v>
      </c>
      <c r="CH49" s="177">
        <f t="shared" si="49"/>
        <v>0</v>
      </c>
      <c r="CI49" s="177">
        <f t="shared" si="49"/>
        <v>0</v>
      </c>
      <c r="CJ49" s="177">
        <f t="shared" ref="CJ49:EU49" si="50">CI51</f>
        <v>0</v>
      </c>
      <c r="CK49" s="177">
        <f t="shared" si="50"/>
        <v>0</v>
      </c>
      <c r="CL49" s="177">
        <f t="shared" si="50"/>
        <v>0</v>
      </c>
      <c r="CM49" s="177">
        <f t="shared" si="50"/>
        <v>0</v>
      </c>
      <c r="CN49" s="177">
        <f t="shared" si="50"/>
        <v>0</v>
      </c>
      <c r="CO49" s="177">
        <f t="shared" si="50"/>
        <v>0</v>
      </c>
      <c r="CP49" s="177">
        <f t="shared" si="50"/>
        <v>0</v>
      </c>
      <c r="CQ49" s="177">
        <f t="shared" si="50"/>
        <v>0</v>
      </c>
      <c r="CR49" s="177">
        <f t="shared" si="50"/>
        <v>0</v>
      </c>
      <c r="CS49" s="177">
        <f t="shared" si="50"/>
        <v>0</v>
      </c>
      <c r="CT49" s="177">
        <f t="shared" si="50"/>
        <v>0</v>
      </c>
      <c r="CU49" s="177">
        <f t="shared" si="50"/>
        <v>0</v>
      </c>
      <c r="CV49" s="177">
        <f t="shared" si="50"/>
        <v>0</v>
      </c>
      <c r="CW49" s="177">
        <f t="shared" si="50"/>
        <v>0</v>
      </c>
      <c r="CX49" s="177">
        <f t="shared" si="50"/>
        <v>0</v>
      </c>
      <c r="CY49" s="177">
        <f t="shared" si="50"/>
        <v>0</v>
      </c>
      <c r="CZ49" s="177">
        <f t="shared" si="50"/>
        <v>0</v>
      </c>
      <c r="DA49" s="177">
        <f t="shared" si="50"/>
        <v>0</v>
      </c>
      <c r="DB49" s="177">
        <f t="shared" si="50"/>
        <v>0</v>
      </c>
      <c r="DC49" s="177">
        <f t="shared" si="50"/>
        <v>0</v>
      </c>
      <c r="DD49" s="177">
        <f t="shared" si="50"/>
        <v>0</v>
      </c>
      <c r="DE49" s="177">
        <f t="shared" si="50"/>
        <v>0</v>
      </c>
      <c r="DF49" s="177">
        <f t="shared" si="50"/>
        <v>0</v>
      </c>
      <c r="DG49" s="177">
        <f t="shared" si="50"/>
        <v>0</v>
      </c>
      <c r="DH49" s="177">
        <f t="shared" si="50"/>
        <v>0</v>
      </c>
      <c r="DI49" s="177">
        <f t="shared" si="50"/>
        <v>0</v>
      </c>
      <c r="DJ49" s="177">
        <f t="shared" si="50"/>
        <v>0</v>
      </c>
      <c r="DK49" s="177">
        <f t="shared" si="50"/>
        <v>0</v>
      </c>
      <c r="DL49" s="177">
        <f t="shared" si="50"/>
        <v>0</v>
      </c>
      <c r="DM49" s="177">
        <f t="shared" si="50"/>
        <v>0</v>
      </c>
      <c r="DN49" s="177">
        <f t="shared" si="50"/>
        <v>0</v>
      </c>
      <c r="DO49" s="177">
        <f t="shared" si="50"/>
        <v>0</v>
      </c>
      <c r="DP49" s="177">
        <f t="shared" si="50"/>
        <v>0</v>
      </c>
      <c r="DQ49" s="177">
        <f t="shared" si="50"/>
        <v>0</v>
      </c>
      <c r="DR49" s="177">
        <f t="shared" si="50"/>
        <v>0</v>
      </c>
      <c r="DS49" s="177">
        <f t="shared" si="50"/>
        <v>0</v>
      </c>
      <c r="DT49" s="177">
        <f t="shared" si="50"/>
        <v>0</v>
      </c>
      <c r="DU49" s="177">
        <f t="shared" si="50"/>
        <v>0</v>
      </c>
      <c r="DV49" s="177">
        <f t="shared" si="50"/>
        <v>0</v>
      </c>
      <c r="DW49" s="177">
        <f t="shared" si="50"/>
        <v>0</v>
      </c>
      <c r="DX49" s="177">
        <f t="shared" si="50"/>
        <v>0</v>
      </c>
      <c r="DY49" s="177">
        <f t="shared" si="50"/>
        <v>0</v>
      </c>
      <c r="DZ49" s="177">
        <f t="shared" si="50"/>
        <v>0</v>
      </c>
      <c r="EA49" s="177">
        <f t="shared" si="50"/>
        <v>0</v>
      </c>
      <c r="EB49" s="177">
        <f t="shared" si="50"/>
        <v>0</v>
      </c>
      <c r="EC49" s="177">
        <f t="shared" si="50"/>
        <v>0</v>
      </c>
      <c r="ED49" s="177">
        <f t="shared" si="50"/>
        <v>0</v>
      </c>
      <c r="EE49" s="177">
        <f t="shared" si="50"/>
        <v>0</v>
      </c>
      <c r="EF49" s="177">
        <f t="shared" si="50"/>
        <v>0</v>
      </c>
      <c r="EG49" s="177">
        <f t="shared" si="50"/>
        <v>0</v>
      </c>
      <c r="EH49" s="177">
        <f t="shared" si="50"/>
        <v>0</v>
      </c>
      <c r="EI49" s="177">
        <f t="shared" si="50"/>
        <v>0</v>
      </c>
      <c r="EJ49" s="177">
        <f t="shared" si="50"/>
        <v>0</v>
      </c>
      <c r="EK49" s="177">
        <f t="shared" si="50"/>
        <v>0</v>
      </c>
      <c r="EL49" s="177">
        <f t="shared" si="50"/>
        <v>0</v>
      </c>
      <c r="EM49" s="177">
        <f t="shared" si="50"/>
        <v>0</v>
      </c>
      <c r="EN49" s="177">
        <f t="shared" si="50"/>
        <v>0</v>
      </c>
      <c r="EO49" s="177">
        <f t="shared" si="50"/>
        <v>0</v>
      </c>
      <c r="EP49" s="177">
        <f t="shared" si="50"/>
        <v>0</v>
      </c>
      <c r="EQ49" s="177">
        <f t="shared" si="50"/>
        <v>0</v>
      </c>
      <c r="ER49" s="177">
        <f t="shared" si="50"/>
        <v>0</v>
      </c>
      <c r="ES49" s="177">
        <f t="shared" si="50"/>
        <v>0</v>
      </c>
      <c r="ET49" s="177">
        <f t="shared" si="50"/>
        <v>0</v>
      </c>
      <c r="EU49" s="177">
        <f t="shared" si="50"/>
        <v>0</v>
      </c>
      <c r="EV49" s="177">
        <f t="shared" ref="EV49:FI49" si="51">EU51</f>
        <v>0</v>
      </c>
      <c r="EW49" s="177">
        <f t="shared" si="51"/>
        <v>0</v>
      </c>
      <c r="EX49" s="177">
        <f t="shared" si="51"/>
        <v>0</v>
      </c>
      <c r="EY49" s="177">
        <f t="shared" si="51"/>
        <v>0</v>
      </c>
      <c r="EZ49" s="177">
        <f t="shared" si="51"/>
        <v>0</v>
      </c>
      <c r="FA49" s="177">
        <f t="shared" si="51"/>
        <v>0</v>
      </c>
      <c r="FB49" s="177">
        <f t="shared" si="51"/>
        <v>0</v>
      </c>
      <c r="FC49" s="177">
        <f t="shared" si="51"/>
        <v>0</v>
      </c>
      <c r="FD49" s="177">
        <f t="shared" si="51"/>
        <v>0</v>
      </c>
      <c r="FE49" s="177">
        <f t="shared" si="51"/>
        <v>0</v>
      </c>
      <c r="FF49" s="177">
        <f t="shared" si="51"/>
        <v>0</v>
      </c>
      <c r="FG49" s="177">
        <f t="shared" si="51"/>
        <v>0</v>
      </c>
      <c r="FH49" s="177">
        <f t="shared" si="51"/>
        <v>0</v>
      </c>
      <c r="FI49" s="177">
        <f t="shared" si="51"/>
        <v>0</v>
      </c>
      <c r="FJ49" s="16"/>
    </row>
    <row r="50" spans="1:166" outlineLevel="2" x14ac:dyDescent="0.3">
      <c r="A50" s="1"/>
      <c r="B50" s="1"/>
      <c r="C50" s="1"/>
      <c r="D50" s="1" t="s">
        <v>123</v>
      </c>
      <c r="E50" s="13"/>
      <c r="F50" s="178">
        <f>Calculation!F120</f>
        <v>0</v>
      </c>
      <c r="G50" s="1"/>
      <c r="H50" s="1"/>
      <c r="I50" s="1"/>
      <c r="J50" s="1"/>
      <c r="K50" s="1"/>
      <c r="L50" s="1"/>
      <c r="M50" s="1"/>
      <c r="N50" s="1"/>
      <c r="O50" s="1"/>
      <c r="P50" s="1"/>
      <c r="Q50" s="1"/>
      <c r="R50" s="1"/>
      <c r="S50" s="13" t="s">
        <v>93</v>
      </c>
      <c r="T50" s="176">
        <f>SUM($V50:$FJ50)</f>
        <v>0</v>
      </c>
      <c r="U50" s="1"/>
      <c r="V50" s="177">
        <f t="shared" ref="V50:BA50" si="52">-MIN(V49,-V40)</f>
        <v>0</v>
      </c>
      <c r="W50" s="177">
        <f t="shared" si="52"/>
        <v>0</v>
      </c>
      <c r="X50" s="177">
        <f t="shared" si="52"/>
        <v>0</v>
      </c>
      <c r="Y50" s="177">
        <f t="shared" si="52"/>
        <v>0</v>
      </c>
      <c r="Z50" s="177">
        <f t="shared" si="52"/>
        <v>0</v>
      </c>
      <c r="AA50" s="177">
        <f t="shared" si="52"/>
        <v>0</v>
      </c>
      <c r="AB50" s="177">
        <f t="shared" si="52"/>
        <v>0</v>
      </c>
      <c r="AC50" s="177">
        <f t="shared" si="52"/>
        <v>0</v>
      </c>
      <c r="AD50" s="177">
        <f t="shared" si="52"/>
        <v>0</v>
      </c>
      <c r="AE50" s="177">
        <f t="shared" si="52"/>
        <v>0</v>
      </c>
      <c r="AF50" s="177">
        <f t="shared" si="52"/>
        <v>0</v>
      </c>
      <c r="AG50" s="177">
        <f t="shared" si="52"/>
        <v>0</v>
      </c>
      <c r="AH50" s="177">
        <f t="shared" si="52"/>
        <v>0</v>
      </c>
      <c r="AI50" s="177">
        <f t="shared" si="52"/>
        <v>0</v>
      </c>
      <c r="AJ50" s="177">
        <f t="shared" si="52"/>
        <v>0</v>
      </c>
      <c r="AK50" s="177">
        <f t="shared" si="52"/>
        <v>0</v>
      </c>
      <c r="AL50" s="177">
        <f t="shared" si="52"/>
        <v>0</v>
      </c>
      <c r="AM50" s="177">
        <f t="shared" si="52"/>
        <v>0</v>
      </c>
      <c r="AN50" s="177">
        <f t="shared" si="52"/>
        <v>0</v>
      </c>
      <c r="AO50" s="177">
        <f t="shared" si="52"/>
        <v>0</v>
      </c>
      <c r="AP50" s="177">
        <f t="shared" si="52"/>
        <v>0</v>
      </c>
      <c r="AQ50" s="177">
        <f t="shared" si="52"/>
        <v>0</v>
      </c>
      <c r="AR50" s="177">
        <f t="shared" si="52"/>
        <v>0</v>
      </c>
      <c r="AS50" s="177">
        <f t="shared" si="52"/>
        <v>0</v>
      </c>
      <c r="AT50" s="177">
        <f t="shared" si="52"/>
        <v>0</v>
      </c>
      <c r="AU50" s="177">
        <f t="shared" si="52"/>
        <v>0</v>
      </c>
      <c r="AV50" s="177">
        <f t="shared" si="52"/>
        <v>0</v>
      </c>
      <c r="AW50" s="177">
        <f t="shared" si="52"/>
        <v>0</v>
      </c>
      <c r="AX50" s="177">
        <f t="shared" si="52"/>
        <v>0</v>
      </c>
      <c r="AY50" s="177">
        <f t="shared" si="52"/>
        <v>0</v>
      </c>
      <c r="AZ50" s="177">
        <f t="shared" si="52"/>
        <v>0</v>
      </c>
      <c r="BA50" s="177">
        <f t="shared" si="52"/>
        <v>0</v>
      </c>
      <c r="BB50" s="177">
        <f t="shared" ref="BB50:CG50" si="53">-MIN(BB49,-BB40)</f>
        <v>0</v>
      </c>
      <c r="BC50" s="177">
        <f t="shared" si="53"/>
        <v>0</v>
      </c>
      <c r="BD50" s="177">
        <f t="shared" si="53"/>
        <v>0</v>
      </c>
      <c r="BE50" s="177">
        <f t="shared" si="53"/>
        <v>0</v>
      </c>
      <c r="BF50" s="177">
        <f t="shared" si="53"/>
        <v>0</v>
      </c>
      <c r="BG50" s="177">
        <f t="shared" si="53"/>
        <v>0</v>
      </c>
      <c r="BH50" s="177">
        <f t="shared" si="53"/>
        <v>0</v>
      </c>
      <c r="BI50" s="177">
        <f t="shared" si="53"/>
        <v>0</v>
      </c>
      <c r="BJ50" s="177">
        <f t="shared" si="53"/>
        <v>0</v>
      </c>
      <c r="BK50" s="177">
        <f t="shared" si="53"/>
        <v>0</v>
      </c>
      <c r="BL50" s="177">
        <f t="shared" si="53"/>
        <v>0</v>
      </c>
      <c r="BM50" s="177">
        <f t="shared" si="53"/>
        <v>0</v>
      </c>
      <c r="BN50" s="177">
        <f t="shared" si="53"/>
        <v>0</v>
      </c>
      <c r="BO50" s="177">
        <f t="shared" si="53"/>
        <v>0</v>
      </c>
      <c r="BP50" s="177">
        <f t="shared" si="53"/>
        <v>0</v>
      </c>
      <c r="BQ50" s="177">
        <f t="shared" si="53"/>
        <v>0</v>
      </c>
      <c r="BR50" s="177">
        <f t="shared" si="53"/>
        <v>0</v>
      </c>
      <c r="BS50" s="177">
        <f t="shared" si="53"/>
        <v>0</v>
      </c>
      <c r="BT50" s="177">
        <f t="shared" si="53"/>
        <v>0</v>
      </c>
      <c r="BU50" s="177">
        <f t="shared" si="53"/>
        <v>0</v>
      </c>
      <c r="BV50" s="177">
        <f t="shared" si="53"/>
        <v>0</v>
      </c>
      <c r="BW50" s="177">
        <f t="shared" si="53"/>
        <v>0</v>
      </c>
      <c r="BX50" s="177">
        <f t="shared" si="53"/>
        <v>0</v>
      </c>
      <c r="BY50" s="177">
        <f t="shared" si="53"/>
        <v>0</v>
      </c>
      <c r="BZ50" s="177">
        <f t="shared" si="53"/>
        <v>0</v>
      </c>
      <c r="CA50" s="177">
        <f t="shared" si="53"/>
        <v>0</v>
      </c>
      <c r="CB50" s="177">
        <f t="shared" si="53"/>
        <v>0</v>
      </c>
      <c r="CC50" s="177">
        <f t="shared" si="53"/>
        <v>0</v>
      </c>
      <c r="CD50" s="177">
        <f t="shared" si="53"/>
        <v>0</v>
      </c>
      <c r="CE50" s="177">
        <f t="shared" si="53"/>
        <v>0</v>
      </c>
      <c r="CF50" s="177">
        <f t="shared" si="53"/>
        <v>0</v>
      </c>
      <c r="CG50" s="177">
        <f t="shared" si="53"/>
        <v>0</v>
      </c>
      <c r="CH50" s="177">
        <f t="shared" ref="CH50:DM50" si="54">-MIN(CH49,-CH40)</f>
        <v>0</v>
      </c>
      <c r="CI50" s="177">
        <f t="shared" si="54"/>
        <v>0</v>
      </c>
      <c r="CJ50" s="177">
        <f t="shared" si="54"/>
        <v>0</v>
      </c>
      <c r="CK50" s="177">
        <f t="shared" si="54"/>
        <v>0</v>
      </c>
      <c r="CL50" s="177">
        <f t="shared" si="54"/>
        <v>0</v>
      </c>
      <c r="CM50" s="177">
        <f t="shared" si="54"/>
        <v>0</v>
      </c>
      <c r="CN50" s="177">
        <f t="shared" si="54"/>
        <v>0</v>
      </c>
      <c r="CO50" s="177">
        <f t="shared" si="54"/>
        <v>0</v>
      </c>
      <c r="CP50" s="177">
        <f t="shared" si="54"/>
        <v>0</v>
      </c>
      <c r="CQ50" s="177">
        <f t="shared" si="54"/>
        <v>0</v>
      </c>
      <c r="CR50" s="177">
        <f t="shared" si="54"/>
        <v>0</v>
      </c>
      <c r="CS50" s="177">
        <f t="shared" si="54"/>
        <v>0</v>
      </c>
      <c r="CT50" s="177">
        <f t="shared" si="54"/>
        <v>0</v>
      </c>
      <c r="CU50" s="177">
        <f t="shared" si="54"/>
        <v>0</v>
      </c>
      <c r="CV50" s="177">
        <f t="shared" si="54"/>
        <v>0</v>
      </c>
      <c r="CW50" s="177">
        <f t="shared" si="54"/>
        <v>0</v>
      </c>
      <c r="CX50" s="177">
        <f t="shared" si="54"/>
        <v>0</v>
      </c>
      <c r="CY50" s="177">
        <f t="shared" si="54"/>
        <v>0</v>
      </c>
      <c r="CZ50" s="177">
        <f t="shared" si="54"/>
        <v>0</v>
      </c>
      <c r="DA50" s="177">
        <f t="shared" si="54"/>
        <v>0</v>
      </c>
      <c r="DB50" s="177">
        <f t="shared" si="54"/>
        <v>0</v>
      </c>
      <c r="DC50" s="177">
        <f t="shared" si="54"/>
        <v>0</v>
      </c>
      <c r="DD50" s="177">
        <f t="shared" si="54"/>
        <v>0</v>
      </c>
      <c r="DE50" s="177">
        <f t="shared" si="54"/>
        <v>0</v>
      </c>
      <c r="DF50" s="177">
        <f t="shared" si="54"/>
        <v>0</v>
      </c>
      <c r="DG50" s="177">
        <f t="shared" si="54"/>
        <v>0</v>
      </c>
      <c r="DH50" s="177">
        <f t="shared" si="54"/>
        <v>0</v>
      </c>
      <c r="DI50" s="177">
        <f t="shared" si="54"/>
        <v>0</v>
      </c>
      <c r="DJ50" s="177">
        <f t="shared" si="54"/>
        <v>0</v>
      </c>
      <c r="DK50" s="177">
        <f t="shared" si="54"/>
        <v>0</v>
      </c>
      <c r="DL50" s="177">
        <f t="shared" si="54"/>
        <v>0</v>
      </c>
      <c r="DM50" s="177">
        <f t="shared" si="54"/>
        <v>0</v>
      </c>
      <c r="DN50" s="177">
        <f t="shared" ref="DN50:ES50" si="55">-MIN(DN49,-DN40)</f>
        <v>0</v>
      </c>
      <c r="DO50" s="177">
        <f t="shared" si="55"/>
        <v>0</v>
      </c>
      <c r="DP50" s="177">
        <f t="shared" si="55"/>
        <v>0</v>
      </c>
      <c r="DQ50" s="177">
        <f t="shared" si="55"/>
        <v>0</v>
      </c>
      <c r="DR50" s="177">
        <f t="shared" si="55"/>
        <v>0</v>
      </c>
      <c r="DS50" s="177">
        <f t="shared" si="55"/>
        <v>0</v>
      </c>
      <c r="DT50" s="177">
        <f t="shared" si="55"/>
        <v>0</v>
      </c>
      <c r="DU50" s="177">
        <f t="shared" si="55"/>
        <v>0</v>
      </c>
      <c r="DV50" s="177">
        <f t="shared" si="55"/>
        <v>0</v>
      </c>
      <c r="DW50" s="177">
        <f t="shared" si="55"/>
        <v>0</v>
      </c>
      <c r="DX50" s="177">
        <f t="shared" si="55"/>
        <v>0</v>
      </c>
      <c r="DY50" s="177">
        <f t="shared" si="55"/>
        <v>0</v>
      </c>
      <c r="DZ50" s="177">
        <f t="shared" si="55"/>
        <v>0</v>
      </c>
      <c r="EA50" s="177">
        <f t="shared" si="55"/>
        <v>0</v>
      </c>
      <c r="EB50" s="177">
        <f t="shared" si="55"/>
        <v>0</v>
      </c>
      <c r="EC50" s="177">
        <f t="shared" si="55"/>
        <v>0</v>
      </c>
      <c r="ED50" s="177">
        <f t="shared" si="55"/>
        <v>0</v>
      </c>
      <c r="EE50" s="177">
        <f t="shared" si="55"/>
        <v>0</v>
      </c>
      <c r="EF50" s="177">
        <f t="shared" si="55"/>
        <v>0</v>
      </c>
      <c r="EG50" s="177">
        <f t="shared" si="55"/>
        <v>0</v>
      </c>
      <c r="EH50" s="177">
        <f t="shared" si="55"/>
        <v>0</v>
      </c>
      <c r="EI50" s="177">
        <f t="shared" si="55"/>
        <v>0</v>
      </c>
      <c r="EJ50" s="177">
        <f t="shared" si="55"/>
        <v>0</v>
      </c>
      <c r="EK50" s="177">
        <f t="shared" si="55"/>
        <v>0</v>
      </c>
      <c r="EL50" s="177">
        <f t="shared" si="55"/>
        <v>0</v>
      </c>
      <c r="EM50" s="177">
        <f t="shared" si="55"/>
        <v>0</v>
      </c>
      <c r="EN50" s="177">
        <f t="shared" si="55"/>
        <v>0</v>
      </c>
      <c r="EO50" s="177">
        <f t="shared" si="55"/>
        <v>0</v>
      </c>
      <c r="EP50" s="177">
        <f t="shared" si="55"/>
        <v>0</v>
      </c>
      <c r="EQ50" s="177">
        <f t="shared" si="55"/>
        <v>0</v>
      </c>
      <c r="ER50" s="177">
        <f t="shared" si="55"/>
        <v>0</v>
      </c>
      <c r="ES50" s="177">
        <f t="shared" si="55"/>
        <v>0</v>
      </c>
      <c r="ET50" s="177">
        <f t="shared" ref="ET50:FI50" si="56">-MIN(ET49,-ET40)</f>
        <v>0</v>
      </c>
      <c r="EU50" s="177">
        <f t="shared" si="56"/>
        <v>0</v>
      </c>
      <c r="EV50" s="177">
        <f t="shared" si="56"/>
        <v>0</v>
      </c>
      <c r="EW50" s="177">
        <f t="shared" si="56"/>
        <v>0</v>
      </c>
      <c r="EX50" s="177">
        <f t="shared" si="56"/>
        <v>0</v>
      </c>
      <c r="EY50" s="177">
        <f t="shared" si="56"/>
        <v>0</v>
      </c>
      <c r="EZ50" s="177">
        <f t="shared" si="56"/>
        <v>0</v>
      </c>
      <c r="FA50" s="177">
        <f t="shared" si="56"/>
        <v>0</v>
      </c>
      <c r="FB50" s="177">
        <f t="shared" si="56"/>
        <v>0</v>
      </c>
      <c r="FC50" s="177">
        <f t="shared" si="56"/>
        <v>0</v>
      </c>
      <c r="FD50" s="177">
        <f t="shared" si="56"/>
        <v>0</v>
      </c>
      <c r="FE50" s="177">
        <f t="shared" si="56"/>
        <v>0</v>
      </c>
      <c r="FF50" s="177">
        <f t="shared" si="56"/>
        <v>0</v>
      </c>
      <c r="FG50" s="177">
        <f t="shared" si="56"/>
        <v>0</v>
      </c>
      <c r="FH50" s="177">
        <f t="shared" si="56"/>
        <v>0</v>
      </c>
      <c r="FI50" s="177">
        <f t="shared" si="56"/>
        <v>0</v>
      </c>
      <c r="FJ50" s="16"/>
    </row>
    <row r="51" spans="1:166" outlineLevel="2" x14ac:dyDescent="0.3">
      <c r="A51" s="1"/>
      <c r="B51" s="1"/>
      <c r="C51" s="1"/>
      <c r="D51" s="1" t="s">
        <v>124</v>
      </c>
      <c r="E51" s="13"/>
      <c r="F51" s="13"/>
      <c r="G51" s="13"/>
      <c r="H51" s="1"/>
      <c r="I51" s="1"/>
      <c r="J51" s="1"/>
      <c r="K51" s="1"/>
      <c r="L51" s="1"/>
      <c r="M51" s="1"/>
      <c r="N51" s="1"/>
      <c r="O51" s="1"/>
      <c r="P51" s="1"/>
      <c r="Q51" s="1"/>
      <c r="R51" s="1"/>
      <c r="T51" s="130"/>
      <c r="U51" s="1"/>
      <c r="V51" s="177">
        <f>SUM(V49:V50)</f>
        <v>0</v>
      </c>
      <c r="W51" s="177">
        <f t="shared" ref="W51:CH51" si="57">SUM(W49:W50)</f>
        <v>0</v>
      </c>
      <c r="X51" s="177">
        <f t="shared" si="57"/>
        <v>0</v>
      </c>
      <c r="Y51" s="177">
        <f t="shared" si="57"/>
        <v>0</v>
      </c>
      <c r="Z51" s="177">
        <f t="shared" si="57"/>
        <v>0</v>
      </c>
      <c r="AA51" s="177">
        <f t="shared" si="57"/>
        <v>0</v>
      </c>
      <c r="AB51" s="177">
        <f t="shared" si="57"/>
        <v>0</v>
      </c>
      <c r="AC51" s="177">
        <f t="shared" si="57"/>
        <v>0</v>
      </c>
      <c r="AD51" s="177">
        <f t="shared" si="57"/>
        <v>0</v>
      </c>
      <c r="AE51" s="177">
        <f t="shared" si="57"/>
        <v>0</v>
      </c>
      <c r="AF51" s="177">
        <f t="shared" si="57"/>
        <v>0</v>
      </c>
      <c r="AG51" s="177">
        <f t="shared" si="57"/>
        <v>0</v>
      </c>
      <c r="AH51" s="177">
        <f t="shared" si="57"/>
        <v>0</v>
      </c>
      <c r="AI51" s="177">
        <f t="shared" si="57"/>
        <v>0</v>
      </c>
      <c r="AJ51" s="177">
        <f t="shared" si="57"/>
        <v>0</v>
      </c>
      <c r="AK51" s="177">
        <f t="shared" si="57"/>
        <v>0</v>
      </c>
      <c r="AL51" s="177">
        <f t="shared" si="57"/>
        <v>0</v>
      </c>
      <c r="AM51" s="177">
        <f t="shared" si="57"/>
        <v>0</v>
      </c>
      <c r="AN51" s="177">
        <f t="shared" si="57"/>
        <v>0</v>
      </c>
      <c r="AO51" s="177">
        <f t="shared" si="57"/>
        <v>0</v>
      </c>
      <c r="AP51" s="177">
        <f t="shared" si="57"/>
        <v>0</v>
      </c>
      <c r="AQ51" s="177">
        <f t="shared" si="57"/>
        <v>0</v>
      </c>
      <c r="AR51" s="177">
        <f t="shared" si="57"/>
        <v>0</v>
      </c>
      <c r="AS51" s="177">
        <f t="shared" si="57"/>
        <v>0</v>
      </c>
      <c r="AT51" s="177">
        <f t="shared" si="57"/>
        <v>0</v>
      </c>
      <c r="AU51" s="177">
        <f t="shared" si="57"/>
        <v>0</v>
      </c>
      <c r="AV51" s="177">
        <f t="shared" si="57"/>
        <v>0</v>
      </c>
      <c r="AW51" s="177">
        <f t="shared" si="57"/>
        <v>0</v>
      </c>
      <c r="AX51" s="177">
        <f t="shared" si="57"/>
        <v>0</v>
      </c>
      <c r="AY51" s="177">
        <f t="shared" si="57"/>
        <v>0</v>
      </c>
      <c r="AZ51" s="177">
        <f t="shared" si="57"/>
        <v>0</v>
      </c>
      <c r="BA51" s="177">
        <f t="shared" si="57"/>
        <v>0</v>
      </c>
      <c r="BB51" s="177">
        <f t="shared" si="57"/>
        <v>0</v>
      </c>
      <c r="BC51" s="177">
        <f t="shared" si="57"/>
        <v>0</v>
      </c>
      <c r="BD51" s="177">
        <f t="shared" si="57"/>
        <v>0</v>
      </c>
      <c r="BE51" s="177">
        <f t="shared" si="57"/>
        <v>0</v>
      </c>
      <c r="BF51" s="177">
        <f t="shared" si="57"/>
        <v>0</v>
      </c>
      <c r="BG51" s="177">
        <f t="shared" si="57"/>
        <v>0</v>
      </c>
      <c r="BH51" s="177">
        <f t="shared" si="57"/>
        <v>0</v>
      </c>
      <c r="BI51" s="177">
        <f t="shared" si="57"/>
        <v>0</v>
      </c>
      <c r="BJ51" s="177">
        <f t="shared" si="57"/>
        <v>0</v>
      </c>
      <c r="BK51" s="177">
        <f t="shared" si="57"/>
        <v>0</v>
      </c>
      <c r="BL51" s="177">
        <f t="shared" si="57"/>
        <v>0</v>
      </c>
      <c r="BM51" s="177">
        <f t="shared" si="57"/>
        <v>0</v>
      </c>
      <c r="BN51" s="177">
        <f t="shared" si="57"/>
        <v>0</v>
      </c>
      <c r="BO51" s="177">
        <f t="shared" si="57"/>
        <v>0</v>
      </c>
      <c r="BP51" s="177">
        <f t="shared" si="57"/>
        <v>0</v>
      </c>
      <c r="BQ51" s="177">
        <f t="shared" si="57"/>
        <v>0</v>
      </c>
      <c r="BR51" s="177">
        <f t="shared" si="57"/>
        <v>0</v>
      </c>
      <c r="BS51" s="177">
        <f t="shared" si="57"/>
        <v>0</v>
      </c>
      <c r="BT51" s="177">
        <f t="shared" si="57"/>
        <v>0</v>
      </c>
      <c r="BU51" s="177">
        <f t="shared" si="57"/>
        <v>0</v>
      </c>
      <c r="BV51" s="177">
        <f t="shared" si="57"/>
        <v>0</v>
      </c>
      <c r="BW51" s="177">
        <f t="shared" si="57"/>
        <v>0</v>
      </c>
      <c r="BX51" s="177">
        <f t="shared" si="57"/>
        <v>0</v>
      </c>
      <c r="BY51" s="177">
        <f t="shared" si="57"/>
        <v>0</v>
      </c>
      <c r="BZ51" s="177">
        <f t="shared" si="57"/>
        <v>0</v>
      </c>
      <c r="CA51" s="177">
        <f t="shared" si="57"/>
        <v>0</v>
      </c>
      <c r="CB51" s="177">
        <f t="shared" si="57"/>
        <v>0</v>
      </c>
      <c r="CC51" s="177">
        <f t="shared" si="57"/>
        <v>0</v>
      </c>
      <c r="CD51" s="177">
        <f t="shared" si="57"/>
        <v>0</v>
      </c>
      <c r="CE51" s="177">
        <f t="shared" si="57"/>
        <v>0</v>
      </c>
      <c r="CF51" s="177">
        <f t="shared" si="57"/>
        <v>0</v>
      </c>
      <c r="CG51" s="177">
        <f t="shared" si="57"/>
        <v>0</v>
      </c>
      <c r="CH51" s="177">
        <f t="shared" si="57"/>
        <v>0</v>
      </c>
      <c r="CI51" s="177">
        <f t="shared" ref="CI51:ET51" si="58">SUM(CI49:CI50)</f>
        <v>0</v>
      </c>
      <c r="CJ51" s="177">
        <f t="shared" si="58"/>
        <v>0</v>
      </c>
      <c r="CK51" s="177">
        <f t="shared" si="58"/>
        <v>0</v>
      </c>
      <c r="CL51" s="177">
        <f t="shared" si="58"/>
        <v>0</v>
      </c>
      <c r="CM51" s="177">
        <f t="shared" si="58"/>
        <v>0</v>
      </c>
      <c r="CN51" s="177">
        <f t="shared" si="58"/>
        <v>0</v>
      </c>
      <c r="CO51" s="177">
        <f t="shared" si="58"/>
        <v>0</v>
      </c>
      <c r="CP51" s="177">
        <f t="shared" si="58"/>
        <v>0</v>
      </c>
      <c r="CQ51" s="177">
        <f t="shared" si="58"/>
        <v>0</v>
      </c>
      <c r="CR51" s="177">
        <f t="shared" si="58"/>
        <v>0</v>
      </c>
      <c r="CS51" s="177">
        <f t="shared" si="58"/>
        <v>0</v>
      </c>
      <c r="CT51" s="177">
        <f t="shared" si="58"/>
        <v>0</v>
      </c>
      <c r="CU51" s="177">
        <f t="shared" si="58"/>
        <v>0</v>
      </c>
      <c r="CV51" s="177">
        <f t="shared" si="58"/>
        <v>0</v>
      </c>
      <c r="CW51" s="177">
        <f t="shared" si="58"/>
        <v>0</v>
      </c>
      <c r="CX51" s="177">
        <f t="shared" si="58"/>
        <v>0</v>
      </c>
      <c r="CY51" s="177">
        <f t="shared" si="58"/>
        <v>0</v>
      </c>
      <c r="CZ51" s="177">
        <f t="shared" si="58"/>
        <v>0</v>
      </c>
      <c r="DA51" s="177">
        <f t="shared" si="58"/>
        <v>0</v>
      </c>
      <c r="DB51" s="177">
        <f t="shared" si="58"/>
        <v>0</v>
      </c>
      <c r="DC51" s="177">
        <f t="shared" si="58"/>
        <v>0</v>
      </c>
      <c r="DD51" s="177">
        <f t="shared" si="58"/>
        <v>0</v>
      </c>
      <c r="DE51" s="177">
        <f t="shared" si="58"/>
        <v>0</v>
      </c>
      <c r="DF51" s="177">
        <f t="shared" si="58"/>
        <v>0</v>
      </c>
      <c r="DG51" s="177">
        <f t="shared" si="58"/>
        <v>0</v>
      </c>
      <c r="DH51" s="177">
        <f t="shared" si="58"/>
        <v>0</v>
      </c>
      <c r="DI51" s="177">
        <f t="shared" si="58"/>
        <v>0</v>
      </c>
      <c r="DJ51" s="177">
        <f t="shared" si="58"/>
        <v>0</v>
      </c>
      <c r="DK51" s="177">
        <f t="shared" si="58"/>
        <v>0</v>
      </c>
      <c r="DL51" s="177">
        <f t="shared" si="58"/>
        <v>0</v>
      </c>
      <c r="DM51" s="177">
        <f t="shared" si="58"/>
        <v>0</v>
      </c>
      <c r="DN51" s="177">
        <f t="shared" si="58"/>
        <v>0</v>
      </c>
      <c r="DO51" s="177">
        <f t="shared" si="58"/>
        <v>0</v>
      </c>
      <c r="DP51" s="177">
        <f t="shared" si="58"/>
        <v>0</v>
      </c>
      <c r="DQ51" s="177">
        <f t="shared" si="58"/>
        <v>0</v>
      </c>
      <c r="DR51" s="177">
        <f t="shared" si="58"/>
        <v>0</v>
      </c>
      <c r="DS51" s="177">
        <f t="shared" si="58"/>
        <v>0</v>
      </c>
      <c r="DT51" s="177">
        <f t="shared" si="58"/>
        <v>0</v>
      </c>
      <c r="DU51" s="177">
        <f t="shared" si="58"/>
        <v>0</v>
      </c>
      <c r="DV51" s="177">
        <f t="shared" si="58"/>
        <v>0</v>
      </c>
      <c r="DW51" s="177">
        <f t="shared" si="58"/>
        <v>0</v>
      </c>
      <c r="DX51" s="177">
        <f t="shared" si="58"/>
        <v>0</v>
      </c>
      <c r="DY51" s="177">
        <f t="shared" si="58"/>
        <v>0</v>
      </c>
      <c r="DZ51" s="177">
        <f t="shared" si="58"/>
        <v>0</v>
      </c>
      <c r="EA51" s="177">
        <f t="shared" si="58"/>
        <v>0</v>
      </c>
      <c r="EB51" s="177">
        <f t="shared" si="58"/>
        <v>0</v>
      </c>
      <c r="EC51" s="177">
        <f t="shared" si="58"/>
        <v>0</v>
      </c>
      <c r="ED51" s="177">
        <f t="shared" si="58"/>
        <v>0</v>
      </c>
      <c r="EE51" s="177">
        <f t="shared" si="58"/>
        <v>0</v>
      </c>
      <c r="EF51" s="177">
        <f t="shared" si="58"/>
        <v>0</v>
      </c>
      <c r="EG51" s="177">
        <f t="shared" si="58"/>
        <v>0</v>
      </c>
      <c r="EH51" s="177">
        <f t="shared" si="58"/>
        <v>0</v>
      </c>
      <c r="EI51" s="177">
        <f t="shared" si="58"/>
        <v>0</v>
      </c>
      <c r="EJ51" s="177">
        <f t="shared" si="58"/>
        <v>0</v>
      </c>
      <c r="EK51" s="177">
        <f t="shared" si="58"/>
        <v>0</v>
      </c>
      <c r="EL51" s="177">
        <f t="shared" si="58"/>
        <v>0</v>
      </c>
      <c r="EM51" s="177">
        <f t="shared" si="58"/>
        <v>0</v>
      </c>
      <c r="EN51" s="177">
        <f t="shared" si="58"/>
        <v>0</v>
      </c>
      <c r="EO51" s="177">
        <f t="shared" si="58"/>
        <v>0</v>
      </c>
      <c r="EP51" s="177">
        <f t="shared" si="58"/>
        <v>0</v>
      </c>
      <c r="EQ51" s="177">
        <f t="shared" si="58"/>
        <v>0</v>
      </c>
      <c r="ER51" s="177">
        <f t="shared" si="58"/>
        <v>0</v>
      </c>
      <c r="ES51" s="177">
        <f t="shared" si="58"/>
        <v>0</v>
      </c>
      <c r="ET51" s="177">
        <f t="shared" si="58"/>
        <v>0</v>
      </c>
      <c r="EU51" s="177">
        <f t="shared" ref="EU51:FI51" si="59">SUM(EU49:EU50)</f>
        <v>0</v>
      </c>
      <c r="EV51" s="177">
        <f t="shared" si="59"/>
        <v>0</v>
      </c>
      <c r="EW51" s="177">
        <f t="shared" si="59"/>
        <v>0</v>
      </c>
      <c r="EX51" s="177">
        <f t="shared" si="59"/>
        <v>0</v>
      </c>
      <c r="EY51" s="177">
        <f t="shared" si="59"/>
        <v>0</v>
      </c>
      <c r="EZ51" s="177">
        <f t="shared" si="59"/>
        <v>0</v>
      </c>
      <c r="FA51" s="177">
        <f t="shared" si="59"/>
        <v>0</v>
      </c>
      <c r="FB51" s="177">
        <f t="shared" si="59"/>
        <v>0</v>
      </c>
      <c r="FC51" s="177">
        <f t="shared" si="59"/>
        <v>0</v>
      </c>
      <c r="FD51" s="177">
        <f t="shared" si="59"/>
        <v>0</v>
      </c>
      <c r="FE51" s="177">
        <f t="shared" si="59"/>
        <v>0</v>
      </c>
      <c r="FF51" s="177">
        <f t="shared" si="59"/>
        <v>0</v>
      </c>
      <c r="FG51" s="177">
        <f t="shared" si="59"/>
        <v>0</v>
      </c>
      <c r="FH51" s="177">
        <f t="shared" si="59"/>
        <v>0</v>
      </c>
      <c r="FI51" s="177">
        <f t="shared" si="59"/>
        <v>0</v>
      </c>
      <c r="FJ51" s="16"/>
    </row>
    <row r="52" spans="1:166" outlineLevel="2" x14ac:dyDescent="0.3">
      <c r="A52" s="1"/>
      <c r="B52" s="1"/>
      <c r="C52" s="1"/>
      <c r="D52" s="1"/>
      <c r="E52" s="1"/>
      <c r="F52" s="1"/>
      <c r="G52" s="1"/>
      <c r="H52" s="1"/>
      <c r="I52" s="1"/>
      <c r="J52" s="1"/>
      <c r="K52" s="1"/>
      <c r="L52" s="1"/>
      <c r="M52" s="1"/>
      <c r="N52" s="1"/>
      <c r="O52" s="1"/>
      <c r="P52" s="1"/>
      <c r="Q52" s="1"/>
      <c r="R52" s="1"/>
      <c r="S52" s="1"/>
      <c r="T52" s="82"/>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6"/>
    </row>
    <row r="53" spans="1:166" outlineLevel="2" x14ac:dyDescent="0.3">
      <c r="A53" s="1"/>
      <c r="B53" s="1"/>
      <c r="C53" s="1"/>
      <c r="D53" s="1" t="s">
        <v>125</v>
      </c>
      <c r="E53" s="13"/>
      <c r="F53" s="1"/>
      <c r="G53" s="1"/>
      <c r="H53" s="1"/>
      <c r="I53" s="1"/>
      <c r="J53" s="1"/>
      <c r="K53" s="1"/>
      <c r="L53" s="1"/>
      <c r="M53" s="1"/>
      <c r="N53" s="1"/>
      <c r="O53" s="1"/>
      <c r="P53" s="1"/>
      <c r="Q53" s="1"/>
      <c r="R53" s="1"/>
      <c r="S53" s="13" t="s">
        <v>93</v>
      </c>
      <c r="T53" s="176">
        <f>SUM($V53:$FJ53)</f>
        <v>0</v>
      </c>
      <c r="U53" s="1"/>
      <c r="V53" s="177">
        <f t="shared" ref="V53:BA53" si="60">-V40+V50</f>
        <v>0</v>
      </c>
      <c r="W53" s="177">
        <f t="shared" si="60"/>
        <v>0</v>
      </c>
      <c r="X53" s="177">
        <f t="shared" si="60"/>
        <v>0</v>
      </c>
      <c r="Y53" s="177">
        <f t="shared" si="60"/>
        <v>0</v>
      </c>
      <c r="Z53" s="177">
        <f t="shared" si="60"/>
        <v>0</v>
      </c>
      <c r="AA53" s="177">
        <f t="shared" si="60"/>
        <v>0</v>
      </c>
      <c r="AB53" s="177">
        <f t="shared" si="60"/>
        <v>0</v>
      </c>
      <c r="AC53" s="177">
        <f t="shared" si="60"/>
        <v>0</v>
      </c>
      <c r="AD53" s="177">
        <f t="shared" si="60"/>
        <v>0</v>
      </c>
      <c r="AE53" s="177">
        <f t="shared" si="60"/>
        <v>0</v>
      </c>
      <c r="AF53" s="177">
        <f t="shared" si="60"/>
        <v>0</v>
      </c>
      <c r="AG53" s="177">
        <f t="shared" si="60"/>
        <v>0</v>
      </c>
      <c r="AH53" s="177">
        <f t="shared" si="60"/>
        <v>0</v>
      </c>
      <c r="AI53" s="177">
        <f t="shared" si="60"/>
        <v>0</v>
      </c>
      <c r="AJ53" s="177">
        <f t="shared" si="60"/>
        <v>0</v>
      </c>
      <c r="AK53" s="177">
        <f t="shared" si="60"/>
        <v>0</v>
      </c>
      <c r="AL53" s="177">
        <f t="shared" si="60"/>
        <v>0</v>
      </c>
      <c r="AM53" s="177">
        <f t="shared" si="60"/>
        <v>0</v>
      </c>
      <c r="AN53" s="177">
        <f t="shared" si="60"/>
        <v>0</v>
      </c>
      <c r="AO53" s="177">
        <f t="shared" si="60"/>
        <v>0</v>
      </c>
      <c r="AP53" s="177">
        <f t="shared" si="60"/>
        <v>0</v>
      </c>
      <c r="AQ53" s="177">
        <f t="shared" si="60"/>
        <v>0</v>
      </c>
      <c r="AR53" s="177">
        <f t="shared" si="60"/>
        <v>0</v>
      </c>
      <c r="AS53" s="177">
        <f t="shared" si="60"/>
        <v>0</v>
      </c>
      <c r="AT53" s="177">
        <f t="shared" si="60"/>
        <v>0</v>
      </c>
      <c r="AU53" s="177">
        <f t="shared" si="60"/>
        <v>0</v>
      </c>
      <c r="AV53" s="177">
        <f t="shared" si="60"/>
        <v>0</v>
      </c>
      <c r="AW53" s="177">
        <f t="shared" si="60"/>
        <v>0</v>
      </c>
      <c r="AX53" s="177">
        <f t="shared" si="60"/>
        <v>0</v>
      </c>
      <c r="AY53" s="177">
        <f t="shared" si="60"/>
        <v>0</v>
      </c>
      <c r="AZ53" s="177">
        <f t="shared" si="60"/>
        <v>0</v>
      </c>
      <c r="BA53" s="177">
        <f t="shared" si="60"/>
        <v>0</v>
      </c>
      <c r="BB53" s="177">
        <f t="shared" ref="BB53:CG53" si="61">-BB40+BB50</f>
        <v>0</v>
      </c>
      <c r="BC53" s="177">
        <f t="shared" si="61"/>
        <v>0</v>
      </c>
      <c r="BD53" s="177">
        <f t="shared" si="61"/>
        <v>0</v>
      </c>
      <c r="BE53" s="177">
        <f t="shared" si="61"/>
        <v>0</v>
      </c>
      <c r="BF53" s="177">
        <f t="shared" si="61"/>
        <v>0</v>
      </c>
      <c r="BG53" s="177">
        <f t="shared" si="61"/>
        <v>0</v>
      </c>
      <c r="BH53" s="177">
        <f t="shared" si="61"/>
        <v>0</v>
      </c>
      <c r="BI53" s="177">
        <f t="shared" si="61"/>
        <v>0</v>
      </c>
      <c r="BJ53" s="177">
        <f t="shared" si="61"/>
        <v>0</v>
      </c>
      <c r="BK53" s="177">
        <f t="shared" si="61"/>
        <v>0</v>
      </c>
      <c r="BL53" s="177">
        <f t="shared" si="61"/>
        <v>0</v>
      </c>
      <c r="BM53" s="177">
        <f t="shared" si="61"/>
        <v>0</v>
      </c>
      <c r="BN53" s="177">
        <f t="shared" si="61"/>
        <v>0</v>
      </c>
      <c r="BO53" s="177">
        <f t="shared" si="61"/>
        <v>0</v>
      </c>
      <c r="BP53" s="177">
        <f t="shared" si="61"/>
        <v>0</v>
      </c>
      <c r="BQ53" s="177">
        <f t="shared" si="61"/>
        <v>0</v>
      </c>
      <c r="BR53" s="177">
        <f t="shared" si="61"/>
        <v>0</v>
      </c>
      <c r="BS53" s="177">
        <f t="shared" si="61"/>
        <v>0</v>
      </c>
      <c r="BT53" s="177">
        <f t="shared" si="61"/>
        <v>0</v>
      </c>
      <c r="BU53" s="177">
        <f t="shared" si="61"/>
        <v>0</v>
      </c>
      <c r="BV53" s="177">
        <f t="shared" si="61"/>
        <v>0</v>
      </c>
      <c r="BW53" s="177">
        <f t="shared" si="61"/>
        <v>0</v>
      </c>
      <c r="BX53" s="177">
        <f t="shared" si="61"/>
        <v>0</v>
      </c>
      <c r="BY53" s="177">
        <f t="shared" si="61"/>
        <v>0</v>
      </c>
      <c r="BZ53" s="177">
        <f t="shared" si="61"/>
        <v>0</v>
      </c>
      <c r="CA53" s="177">
        <f t="shared" si="61"/>
        <v>0</v>
      </c>
      <c r="CB53" s="177">
        <f t="shared" si="61"/>
        <v>0</v>
      </c>
      <c r="CC53" s="177">
        <f t="shared" si="61"/>
        <v>0</v>
      </c>
      <c r="CD53" s="177">
        <f t="shared" si="61"/>
        <v>0</v>
      </c>
      <c r="CE53" s="177">
        <f t="shared" si="61"/>
        <v>0</v>
      </c>
      <c r="CF53" s="177">
        <f t="shared" si="61"/>
        <v>0</v>
      </c>
      <c r="CG53" s="177">
        <f t="shared" si="61"/>
        <v>0</v>
      </c>
      <c r="CH53" s="177">
        <f t="shared" ref="CH53:DM53" si="62">-CH40+CH50</f>
        <v>0</v>
      </c>
      <c r="CI53" s="177">
        <f t="shared" si="62"/>
        <v>0</v>
      </c>
      <c r="CJ53" s="177">
        <f t="shared" si="62"/>
        <v>0</v>
      </c>
      <c r="CK53" s="177">
        <f t="shared" si="62"/>
        <v>0</v>
      </c>
      <c r="CL53" s="177">
        <f t="shared" si="62"/>
        <v>0</v>
      </c>
      <c r="CM53" s="177">
        <f t="shared" si="62"/>
        <v>0</v>
      </c>
      <c r="CN53" s="177">
        <f t="shared" si="62"/>
        <v>0</v>
      </c>
      <c r="CO53" s="177">
        <f t="shared" si="62"/>
        <v>0</v>
      </c>
      <c r="CP53" s="177">
        <f t="shared" si="62"/>
        <v>0</v>
      </c>
      <c r="CQ53" s="177">
        <f t="shared" si="62"/>
        <v>0</v>
      </c>
      <c r="CR53" s="177">
        <f t="shared" si="62"/>
        <v>0</v>
      </c>
      <c r="CS53" s="177">
        <f t="shared" si="62"/>
        <v>0</v>
      </c>
      <c r="CT53" s="177">
        <f t="shared" si="62"/>
        <v>0</v>
      </c>
      <c r="CU53" s="177">
        <f t="shared" si="62"/>
        <v>0</v>
      </c>
      <c r="CV53" s="177">
        <f t="shared" si="62"/>
        <v>0</v>
      </c>
      <c r="CW53" s="177">
        <f t="shared" si="62"/>
        <v>0</v>
      </c>
      <c r="CX53" s="177">
        <f t="shared" si="62"/>
        <v>0</v>
      </c>
      <c r="CY53" s="177">
        <f t="shared" si="62"/>
        <v>0</v>
      </c>
      <c r="CZ53" s="177">
        <f t="shared" si="62"/>
        <v>0</v>
      </c>
      <c r="DA53" s="177">
        <f t="shared" si="62"/>
        <v>0</v>
      </c>
      <c r="DB53" s="177">
        <f t="shared" si="62"/>
        <v>0</v>
      </c>
      <c r="DC53" s="177">
        <f t="shared" si="62"/>
        <v>0</v>
      </c>
      <c r="DD53" s="177">
        <f t="shared" si="62"/>
        <v>0</v>
      </c>
      <c r="DE53" s="177">
        <f t="shared" si="62"/>
        <v>0</v>
      </c>
      <c r="DF53" s="177">
        <f t="shared" si="62"/>
        <v>0</v>
      </c>
      <c r="DG53" s="177">
        <f t="shared" si="62"/>
        <v>0</v>
      </c>
      <c r="DH53" s="177">
        <f t="shared" si="62"/>
        <v>0</v>
      </c>
      <c r="DI53" s="177">
        <f t="shared" si="62"/>
        <v>0</v>
      </c>
      <c r="DJ53" s="177">
        <f t="shared" si="62"/>
        <v>0</v>
      </c>
      <c r="DK53" s="177">
        <f t="shared" si="62"/>
        <v>0</v>
      </c>
      <c r="DL53" s="177">
        <f t="shared" si="62"/>
        <v>0</v>
      </c>
      <c r="DM53" s="177">
        <f t="shared" si="62"/>
        <v>0</v>
      </c>
      <c r="DN53" s="177">
        <f t="shared" ref="DN53:ES53" si="63">-DN40+DN50</f>
        <v>0</v>
      </c>
      <c r="DO53" s="177">
        <f t="shared" si="63"/>
        <v>0</v>
      </c>
      <c r="DP53" s="177">
        <f t="shared" si="63"/>
        <v>0</v>
      </c>
      <c r="DQ53" s="177">
        <f t="shared" si="63"/>
        <v>0</v>
      </c>
      <c r="DR53" s="177">
        <f t="shared" si="63"/>
        <v>0</v>
      </c>
      <c r="DS53" s="177">
        <f t="shared" si="63"/>
        <v>0</v>
      </c>
      <c r="DT53" s="177">
        <f t="shared" si="63"/>
        <v>0</v>
      </c>
      <c r="DU53" s="177">
        <f t="shared" si="63"/>
        <v>0</v>
      </c>
      <c r="DV53" s="177">
        <f t="shared" si="63"/>
        <v>0</v>
      </c>
      <c r="DW53" s="177">
        <f t="shared" si="63"/>
        <v>0</v>
      </c>
      <c r="DX53" s="177">
        <f t="shared" si="63"/>
        <v>0</v>
      </c>
      <c r="DY53" s="177">
        <f t="shared" si="63"/>
        <v>0</v>
      </c>
      <c r="DZ53" s="177">
        <f t="shared" si="63"/>
        <v>0</v>
      </c>
      <c r="EA53" s="177">
        <f t="shared" si="63"/>
        <v>0</v>
      </c>
      <c r="EB53" s="177">
        <f t="shared" si="63"/>
        <v>0</v>
      </c>
      <c r="EC53" s="177">
        <f t="shared" si="63"/>
        <v>0</v>
      </c>
      <c r="ED53" s="177">
        <f t="shared" si="63"/>
        <v>0</v>
      </c>
      <c r="EE53" s="177">
        <f t="shared" si="63"/>
        <v>0</v>
      </c>
      <c r="EF53" s="177">
        <f t="shared" si="63"/>
        <v>0</v>
      </c>
      <c r="EG53" s="177">
        <f t="shared" si="63"/>
        <v>0</v>
      </c>
      <c r="EH53" s="177">
        <f t="shared" si="63"/>
        <v>0</v>
      </c>
      <c r="EI53" s="177">
        <f t="shared" si="63"/>
        <v>0</v>
      </c>
      <c r="EJ53" s="177">
        <f t="shared" si="63"/>
        <v>0</v>
      </c>
      <c r="EK53" s="177">
        <f t="shared" si="63"/>
        <v>0</v>
      </c>
      <c r="EL53" s="177">
        <f t="shared" si="63"/>
        <v>0</v>
      </c>
      <c r="EM53" s="177">
        <f t="shared" si="63"/>
        <v>0</v>
      </c>
      <c r="EN53" s="177">
        <f t="shared" si="63"/>
        <v>0</v>
      </c>
      <c r="EO53" s="177">
        <f t="shared" si="63"/>
        <v>0</v>
      </c>
      <c r="EP53" s="177">
        <f t="shared" si="63"/>
        <v>0</v>
      </c>
      <c r="EQ53" s="177">
        <f t="shared" si="63"/>
        <v>0</v>
      </c>
      <c r="ER53" s="177">
        <f t="shared" si="63"/>
        <v>0</v>
      </c>
      <c r="ES53" s="177">
        <f t="shared" si="63"/>
        <v>0</v>
      </c>
      <c r="ET53" s="177">
        <f t="shared" ref="ET53:FI53" si="64">-ET40+ET50</f>
        <v>0</v>
      </c>
      <c r="EU53" s="177">
        <f t="shared" si="64"/>
        <v>0</v>
      </c>
      <c r="EV53" s="177">
        <f t="shared" si="64"/>
        <v>0</v>
      </c>
      <c r="EW53" s="177">
        <f t="shared" si="64"/>
        <v>0</v>
      </c>
      <c r="EX53" s="177">
        <f t="shared" si="64"/>
        <v>0</v>
      </c>
      <c r="EY53" s="177">
        <f t="shared" si="64"/>
        <v>0</v>
      </c>
      <c r="EZ53" s="177">
        <f t="shared" si="64"/>
        <v>0</v>
      </c>
      <c r="FA53" s="177">
        <f t="shared" si="64"/>
        <v>0</v>
      </c>
      <c r="FB53" s="177">
        <f t="shared" si="64"/>
        <v>0</v>
      </c>
      <c r="FC53" s="177">
        <f t="shared" si="64"/>
        <v>0</v>
      </c>
      <c r="FD53" s="177">
        <f t="shared" si="64"/>
        <v>0</v>
      </c>
      <c r="FE53" s="177">
        <f t="shared" si="64"/>
        <v>0</v>
      </c>
      <c r="FF53" s="177">
        <f t="shared" si="64"/>
        <v>0</v>
      </c>
      <c r="FG53" s="177">
        <f t="shared" si="64"/>
        <v>0</v>
      </c>
      <c r="FH53" s="177">
        <f t="shared" si="64"/>
        <v>0</v>
      </c>
      <c r="FI53" s="177">
        <f t="shared" si="64"/>
        <v>0</v>
      </c>
      <c r="FJ53" s="16"/>
    </row>
    <row r="54" spans="1:166" outlineLevel="2" x14ac:dyDescent="0.3">
      <c r="A54" s="1"/>
      <c r="B54" s="1"/>
      <c r="C54" s="1"/>
      <c r="D54" s="1"/>
      <c r="E54" s="1"/>
      <c r="F54" s="1"/>
      <c r="G54" s="1"/>
      <c r="H54" s="1"/>
      <c r="I54" s="1"/>
      <c r="J54" s="1"/>
      <c r="K54" s="1"/>
      <c r="L54" s="1"/>
      <c r="M54" s="1"/>
      <c r="N54" s="1"/>
      <c r="O54" s="1"/>
      <c r="P54" s="1"/>
      <c r="Q54" s="1"/>
      <c r="R54" s="1"/>
      <c r="S54" s="1"/>
      <c r="T54" s="82"/>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6"/>
    </row>
    <row r="55" spans="1:166" outlineLevel="2" x14ac:dyDescent="0.3">
      <c r="A55" s="1"/>
      <c r="B55" s="1"/>
      <c r="C55" s="1"/>
      <c r="D55" s="2" t="s">
        <v>126</v>
      </c>
      <c r="E55" s="1"/>
      <c r="F55" s="15" t="s">
        <v>127</v>
      </c>
      <c r="G55" s="1"/>
      <c r="H55" s="1"/>
      <c r="I55" s="1"/>
      <c r="J55" s="1"/>
      <c r="K55" s="1"/>
      <c r="L55" s="1"/>
      <c r="M55" s="1"/>
      <c r="N55" s="1"/>
      <c r="O55" s="1"/>
      <c r="P55" s="1"/>
      <c r="Q55" s="1"/>
      <c r="R55" s="1"/>
      <c r="S55" s="1"/>
      <c r="T55" s="82"/>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6"/>
    </row>
    <row r="56" spans="1:166" outlineLevel="2" x14ac:dyDescent="0.3">
      <c r="A56" s="1"/>
      <c r="B56" s="1"/>
      <c r="C56" s="1"/>
      <c r="D56" s="1" t="s">
        <v>122</v>
      </c>
      <c r="E56" s="1"/>
      <c r="F56" s="13" t="s">
        <v>93</v>
      </c>
      <c r="G56" s="1"/>
      <c r="H56" s="1"/>
      <c r="I56" s="1"/>
      <c r="J56" s="1"/>
      <c r="K56" s="1"/>
      <c r="L56" s="1"/>
      <c r="M56" s="1"/>
      <c r="N56" s="1"/>
      <c r="O56" s="1"/>
      <c r="P56" s="1"/>
      <c r="Q56" s="1"/>
      <c r="R56" s="1"/>
      <c r="U56" s="1"/>
      <c r="V56" s="177">
        <f>F57</f>
        <v>0</v>
      </c>
      <c r="W56" s="177">
        <f>V58</f>
        <v>0</v>
      </c>
      <c r="X56" s="177">
        <f t="shared" ref="X56:CI56" si="65">W58</f>
        <v>0</v>
      </c>
      <c r="Y56" s="177">
        <f>X58</f>
        <v>0</v>
      </c>
      <c r="Z56" s="177">
        <f t="shared" si="65"/>
        <v>0</v>
      </c>
      <c r="AA56" s="177">
        <f t="shared" si="65"/>
        <v>0</v>
      </c>
      <c r="AB56" s="177">
        <f t="shared" si="65"/>
        <v>0</v>
      </c>
      <c r="AC56" s="177">
        <f t="shared" si="65"/>
        <v>0</v>
      </c>
      <c r="AD56" s="177">
        <f t="shared" si="65"/>
        <v>0</v>
      </c>
      <c r="AE56" s="177">
        <f t="shared" si="65"/>
        <v>0</v>
      </c>
      <c r="AF56" s="177">
        <f t="shared" si="65"/>
        <v>0</v>
      </c>
      <c r="AG56" s="177">
        <f t="shared" si="65"/>
        <v>0</v>
      </c>
      <c r="AH56" s="177">
        <f t="shared" si="65"/>
        <v>0</v>
      </c>
      <c r="AI56" s="177">
        <f t="shared" si="65"/>
        <v>0</v>
      </c>
      <c r="AJ56" s="177">
        <f t="shared" si="65"/>
        <v>0</v>
      </c>
      <c r="AK56" s="177">
        <f t="shared" si="65"/>
        <v>0</v>
      </c>
      <c r="AL56" s="177">
        <f t="shared" si="65"/>
        <v>0</v>
      </c>
      <c r="AM56" s="177">
        <f t="shared" si="65"/>
        <v>0</v>
      </c>
      <c r="AN56" s="177">
        <f t="shared" si="65"/>
        <v>0</v>
      </c>
      <c r="AO56" s="177">
        <f t="shared" si="65"/>
        <v>0</v>
      </c>
      <c r="AP56" s="177">
        <f t="shared" si="65"/>
        <v>0</v>
      </c>
      <c r="AQ56" s="177">
        <f t="shared" si="65"/>
        <v>0</v>
      </c>
      <c r="AR56" s="177">
        <f t="shared" si="65"/>
        <v>0</v>
      </c>
      <c r="AS56" s="177">
        <f t="shared" si="65"/>
        <v>0</v>
      </c>
      <c r="AT56" s="177">
        <f t="shared" si="65"/>
        <v>0</v>
      </c>
      <c r="AU56" s="177">
        <f t="shared" si="65"/>
        <v>0</v>
      </c>
      <c r="AV56" s="177">
        <f t="shared" si="65"/>
        <v>0</v>
      </c>
      <c r="AW56" s="177">
        <f t="shared" si="65"/>
        <v>0</v>
      </c>
      <c r="AX56" s="177">
        <f t="shared" si="65"/>
        <v>0</v>
      </c>
      <c r="AY56" s="177">
        <f t="shared" si="65"/>
        <v>0</v>
      </c>
      <c r="AZ56" s="177">
        <f t="shared" si="65"/>
        <v>0</v>
      </c>
      <c r="BA56" s="177">
        <f t="shared" si="65"/>
        <v>0</v>
      </c>
      <c r="BB56" s="177">
        <f t="shared" si="65"/>
        <v>0</v>
      </c>
      <c r="BC56" s="177">
        <f t="shared" si="65"/>
        <v>0</v>
      </c>
      <c r="BD56" s="177">
        <f t="shared" si="65"/>
        <v>0</v>
      </c>
      <c r="BE56" s="177">
        <f t="shared" si="65"/>
        <v>0</v>
      </c>
      <c r="BF56" s="177">
        <f t="shared" si="65"/>
        <v>0</v>
      </c>
      <c r="BG56" s="177">
        <f t="shared" si="65"/>
        <v>0</v>
      </c>
      <c r="BH56" s="177">
        <f t="shared" si="65"/>
        <v>0</v>
      </c>
      <c r="BI56" s="177">
        <f t="shared" si="65"/>
        <v>0</v>
      </c>
      <c r="BJ56" s="177">
        <f t="shared" si="65"/>
        <v>0</v>
      </c>
      <c r="BK56" s="177">
        <f t="shared" si="65"/>
        <v>0</v>
      </c>
      <c r="BL56" s="177">
        <f t="shared" si="65"/>
        <v>0</v>
      </c>
      <c r="BM56" s="177">
        <f t="shared" si="65"/>
        <v>0</v>
      </c>
      <c r="BN56" s="177">
        <f t="shared" si="65"/>
        <v>0</v>
      </c>
      <c r="BO56" s="177">
        <f t="shared" si="65"/>
        <v>0</v>
      </c>
      <c r="BP56" s="177">
        <f t="shared" si="65"/>
        <v>0</v>
      </c>
      <c r="BQ56" s="177">
        <f t="shared" si="65"/>
        <v>0</v>
      </c>
      <c r="BR56" s="177">
        <f t="shared" si="65"/>
        <v>0</v>
      </c>
      <c r="BS56" s="177">
        <f t="shared" si="65"/>
        <v>0</v>
      </c>
      <c r="BT56" s="177">
        <f t="shared" si="65"/>
        <v>0</v>
      </c>
      <c r="BU56" s="177">
        <f t="shared" si="65"/>
        <v>0</v>
      </c>
      <c r="BV56" s="177">
        <f t="shared" si="65"/>
        <v>0</v>
      </c>
      <c r="BW56" s="177">
        <f t="shared" si="65"/>
        <v>0</v>
      </c>
      <c r="BX56" s="177">
        <f t="shared" si="65"/>
        <v>0</v>
      </c>
      <c r="BY56" s="177">
        <f t="shared" si="65"/>
        <v>0</v>
      </c>
      <c r="BZ56" s="177">
        <f t="shared" si="65"/>
        <v>0</v>
      </c>
      <c r="CA56" s="177">
        <f t="shared" si="65"/>
        <v>0</v>
      </c>
      <c r="CB56" s="177">
        <f t="shared" si="65"/>
        <v>0</v>
      </c>
      <c r="CC56" s="177">
        <f t="shared" si="65"/>
        <v>0</v>
      </c>
      <c r="CD56" s="177">
        <f t="shared" si="65"/>
        <v>0</v>
      </c>
      <c r="CE56" s="177">
        <f t="shared" si="65"/>
        <v>0</v>
      </c>
      <c r="CF56" s="177">
        <f t="shared" si="65"/>
        <v>0</v>
      </c>
      <c r="CG56" s="177">
        <f t="shared" si="65"/>
        <v>0</v>
      </c>
      <c r="CH56" s="177">
        <f t="shared" si="65"/>
        <v>0</v>
      </c>
      <c r="CI56" s="177">
        <f t="shared" si="65"/>
        <v>0</v>
      </c>
      <c r="CJ56" s="177">
        <f t="shared" ref="CJ56:EU56" si="66">CI58</f>
        <v>0</v>
      </c>
      <c r="CK56" s="177">
        <f t="shared" si="66"/>
        <v>0</v>
      </c>
      <c r="CL56" s="177">
        <f t="shared" si="66"/>
        <v>0</v>
      </c>
      <c r="CM56" s="177">
        <f t="shared" si="66"/>
        <v>0</v>
      </c>
      <c r="CN56" s="177">
        <f t="shared" si="66"/>
        <v>0</v>
      </c>
      <c r="CO56" s="177">
        <f t="shared" si="66"/>
        <v>0</v>
      </c>
      <c r="CP56" s="177">
        <f t="shared" si="66"/>
        <v>0</v>
      </c>
      <c r="CQ56" s="177">
        <f t="shared" si="66"/>
        <v>0</v>
      </c>
      <c r="CR56" s="177">
        <f t="shared" si="66"/>
        <v>0</v>
      </c>
      <c r="CS56" s="177">
        <f t="shared" si="66"/>
        <v>0</v>
      </c>
      <c r="CT56" s="177">
        <f t="shared" si="66"/>
        <v>0</v>
      </c>
      <c r="CU56" s="177">
        <f t="shared" si="66"/>
        <v>0</v>
      </c>
      <c r="CV56" s="177">
        <f t="shared" si="66"/>
        <v>0</v>
      </c>
      <c r="CW56" s="177">
        <f t="shared" si="66"/>
        <v>0</v>
      </c>
      <c r="CX56" s="177">
        <f t="shared" si="66"/>
        <v>0</v>
      </c>
      <c r="CY56" s="177">
        <f t="shared" si="66"/>
        <v>0</v>
      </c>
      <c r="CZ56" s="177">
        <f t="shared" si="66"/>
        <v>0</v>
      </c>
      <c r="DA56" s="177">
        <f t="shared" si="66"/>
        <v>0</v>
      </c>
      <c r="DB56" s="177">
        <f t="shared" si="66"/>
        <v>0</v>
      </c>
      <c r="DC56" s="177">
        <f t="shared" si="66"/>
        <v>0</v>
      </c>
      <c r="DD56" s="177">
        <f t="shared" si="66"/>
        <v>0</v>
      </c>
      <c r="DE56" s="177">
        <f t="shared" si="66"/>
        <v>0</v>
      </c>
      <c r="DF56" s="177">
        <f t="shared" si="66"/>
        <v>0</v>
      </c>
      <c r="DG56" s="177">
        <f t="shared" si="66"/>
        <v>0</v>
      </c>
      <c r="DH56" s="177">
        <f t="shared" si="66"/>
        <v>0</v>
      </c>
      <c r="DI56" s="177">
        <f t="shared" si="66"/>
        <v>0</v>
      </c>
      <c r="DJ56" s="177">
        <f t="shared" si="66"/>
        <v>0</v>
      </c>
      <c r="DK56" s="177">
        <f t="shared" si="66"/>
        <v>0</v>
      </c>
      <c r="DL56" s="177">
        <f t="shared" si="66"/>
        <v>0</v>
      </c>
      <c r="DM56" s="177">
        <f t="shared" si="66"/>
        <v>0</v>
      </c>
      <c r="DN56" s="177">
        <f t="shared" si="66"/>
        <v>0</v>
      </c>
      <c r="DO56" s="177">
        <f t="shared" si="66"/>
        <v>0</v>
      </c>
      <c r="DP56" s="177">
        <f t="shared" si="66"/>
        <v>0</v>
      </c>
      <c r="DQ56" s="177">
        <f t="shared" si="66"/>
        <v>0</v>
      </c>
      <c r="DR56" s="177">
        <f t="shared" si="66"/>
        <v>0</v>
      </c>
      <c r="DS56" s="177">
        <f t="shared" si="66"/>
        <v>0</v>
      </c>
      <c r="DT56" s="177">
        <f t="shared" si="66"/>
        <v>0</v>
      </c>
      <c r="DU56" s="177">
        <f t="shared" si="66"/>
        <v>0</v>
      </c>
      <c r="DV56" s="177">
        <f t="shared" si="66"/>
        <v>0</v>
      </c>
      <c r="DW56" s="177">
        <f t="shared" si="66"/>
        <v>0</v>
      </c>
      <c r="DX56" s="177">
        <f t="shared" si="66"/>
        <v>0</v>
      </c>
      <c r="DY56" s="177">
        <f t="shared" si="66"/>
        <v>0</v>
      </c>
      <c r="DZ56" s="177">
        <f t="shared" si="66"/>
        <v>0</v>
      </c>
      <c r="EA56" s="177">
        <f t="shared" si="66"/>
        <v>0</v>
      </c>
      <c r="EB56" s="177">
        <f t="shared" si="66"/>
        <v>0</v>
      </c>
      <c r="EC56" s="177">
        <f t="shared" si="66"/>
        <v>0</v>
      </c>
      <c r="ED56" s="177">
        <f t="shared" si="66"/>
        <v>0</v>
      </c>
      <c r="EE56" s="177">
        <f t="shared" si="66"/>
        <v>0</v>
      </c>
      <c r="EF56" s="177">
        <f t="shared" si="66"/>
        <v>0</v>
      </c>
      <c r="EG56" s="177">
        <f t="shared" si="66"/>
        <v>0</v>
      </c>
      <c r="EH56" s="177">
        <f t="shared" si="66"/>
        <v>0</v>
      </c>
      <c r="EI56" s="177">
        <f t="shared" si="66"/>
        <v>0</v>
      </c>
      <c r="EJ56" s="177">
        <f t="shared" si="66"/>
        <v>0</v>
      </c>
      <c r="EK56" s="177">
        <f t="shared" si="66"/>
        <v>0</v>
      </c>
      <c r="EL56" s="177">
        <f t="shared" si="66"/>
        <v>0</v>
      </c>
      <c r="EM56" s="177">
        <f t="shared" si="66"/>
        <v>0</v>
      </c>
      <c r="EN56" s="177">
        <f t="shared" si="66"/>
        <v>0</v>
      </c>
      <c r="EO56" s="177">
        <f t="shared" si="66"/>
        <v>0</v>
      </c>
      <c r="EP56" s="177">
        <f t="shared" si="66"/>
        <v>0</v>
      </c>
      <c r="EQ56" s="177">
        <f t="shared" si="66"/>
        <v>0</v>
      </c>
      <c r="ER56" s="177">
        <f t="shared" si="66"/>
        <v>0</v>
      </c>
      <c r="ES56" s="177">
        <f t="shared" si="66"/>
        <v>0</v>
      </c>
      <c r="ET56" s="177">
        <f t="shared" si="66"/>
        <v>0</v>
      </c>
      <c r="EU56" s="177">
        <f t="shared" si="66"/>
        <v>0</v>
      </c>
      <c r="EV56" s="177">
        <f t="shared" ref="EV56:FI56" si="67">EU58</f>
        <v>0</v>
      </c>
      <c r="EW56" s="177">
        <f t="shared" si="67"/>
        <v>0</v>
      </c>
      <c r="EX56" s="177">
        <f t="shared" si="67"/>
        <v>0</v>
      </c>
      <c r="EY56" s="177">
        <f t="shared" si="67"/>
        <v>0</v>
      </c>
      <c r="EZ56" s="177">
        <f t="shared" si="67"/>
        <v>0</v>
      </c>
      <c r="FA56" s="177">
        <f t="shared" si="67"/>
        <v>0</v>
      </c>
      <c r="FB56" s="177">
        <f t="shared" si="67"/>
        <v>0</v>
      </c>
      <c r="FC56" s="177">
        <f t="shared" si="67"/>
        <v>0</v>
      </c>
      <c r="FD56" s="177">
        <f t="shared" si="67"/>
        <v>0</v>
      </c>
      <c r="FE56" s="177">
        <f t="shared" si="67"/>
        <v>0</v>
      </c>
      <c r="FF56" s="177">
        <f t="shared" si="67"/>
        <v>0</v>
      </c>
      <c r="FG56" s="177">
        <f t="shared" si="67"/>
        <v>0</v>
      </c>
      <c r="FH56" s="177">
        <f t="shared" si="67"/>
        <v>0</v>
      </c>
      <c r="FI56" s="177">
        <f t="shared" si="67"/>
        <v>0</v>
      </c>
      <c r="FJ56" s="16"/>
    </row>
    <row r="57" spans="1:166" outlineLevel="2" x14ac:dyDescent="0.3">
      <c r="A57" s="1"/>
      <c r="B57" s="1"/>
      <c r="C57" s="1"/>
      <c r="D57" s="1" t="s">
        <v>123</v>
      </c>
      <c r="E57" s="13"/>
      <c r="F57" s="178">
        <f>Calculation!F127</f>
        <v>0</v>
      </c>
      <c r="G57" s="1"/>
      <c r="H57" s="1"/>
      <c r="I57" s="1"/>
      <c r="J57" s="1"/>
      <c r="K57" s="1"/>
      <c r="L57" s="1"/>
      <c r="M57" s="1"/>
      <c r="N57" s="1"/>
      <c r="O57" s="1"/>
      <c r="P57" s="1"/>
      <c r="Q57" s="1"/>
      <c r="R57" s="1"/>
      <c r="S57" s="13" t="s">
        <v>93</v>
      </c>
      <c r="T57" s="176">
        <f>SUM($V57:$FJ57)</f>
        <v>0</v>
      </c>
      <c r="U57" s="1"/>
      <c r="V57" s="177">
        <f>-MIN(V56,V53)</f>
        <v>0</v>
      </c>
      <c r="W57" s="177">
        <f t="shared" ref="W57:CH57" si="68">-MIN(W56,W53)</f>
        <v>0</v>
      </c>
      <c r="X57" s="177">
        <f t="shared" si="68"/>
        <v>0</v>
      </c>
      <c r="Y57" s="177">
        <f t="shared" si="68"/>
        <v>0</v>
      </c>
      <c r="Z57" s="177">
        <f t="shared" si="68"/>
        <v>0</v>
      </c>
      <c r="AA57" s="177">
        <f t="shared" si="68"/>
        <v>0</v>
      </c>
      <c r="AB57" s="177">
        <f t="shared" si="68"/>
        <v>0</v>
      </c>
      <c r="AC57" s="177">
        <f t="shared" si="68"/>
        <v>0</v>
      </c>
      <c r="AD57" s="177">
        <f t="shared" si="68"/>
        <v>0</v>
      </c>
      <c r="AE57" s="177">
        <f t="shared" si="68"/>
        <v>0</v>
      </c>
      <c r="AF57" s="177">
        <f t="shared" si="68"/>
        <v>0</v>
      </c>
      <c r="AG57" s="177">
        <f t="shared" si="68"/>
        <v>0</v>
      </c>
      <c r="AH57" s="177">
        <f t="shared" si="68"/>
        <v>0</v>
      </c>
      <c r="AI57" s="177">
        <f t="shared" si="68"/>
        <v>0</v>
      </c>
      <c r="AJ57" s="177">
        <f t="shared" si="68"/>
        <v>0</v>
      </c>
      <c r="AK57" s="177">
        <f t="shared" si="68"/>
        <v>0</v>
      </c>
      <c r="AL57" s="177">
        <f t="shared" si="68"/>
        <v>0</v>
      </c>
      <c r="AM57" s="177">
        <f t="shared" si="68"/>
        <v>0</v>
      </c>
      <c r="AN57" s="177">
        <f t="shared" si="68"/>
        <v>0</v>
      </c>
      <c r="AO57" s="177">
        <f t="shared" si="68"/>
        <v>0</v>
      </c>
      <c r="AP57" s="177">
        <f t="shared" si="68"/>
        <v>0</v>
      </c>
      <c r="AQ57" s="177">
        <f t="shared" si="68"/>
        <v>0</v>
      </c>
      <c r="AR57" s="177">
        <f t="shared" si="68"/>
        <v>0</v>
      </c>
      <c r="AS57" s="177">
        <f t="shared" si="68"/>
        <v>0</v>
      </c>
      <c r="AT57" s="177">
        <f t="shared" si="68"/>
        <v>0</v>
      </c>
      <c r="AU57" s="177">
        <f t="shared" si="68"/>
        <v>0</v>
      </c>
      <c r="AV57" s="177">
        <f t="shared" si="68"/>
        <v>0</v>
      </c>
      <c r="AW57" s="177">
        <f t="shared" si="68"/>
        <v>0</v>
      </c>
      <c r="AX57" s="177">
        <f t="shared" si="68"/>
        <v>0</v>
      </c>
      <c r="AY57" s="177">
        <f t="shared" si="68"/>
        <v>0</v>
      </c>
      <c r="AZ57" s="177">
        <f t="shared" si="68"/>
        <v>0</v>
      </c>
      <c r="BA57" s="177">
        <f t="shared" si="68"/>
        <v>0</v>
      </c>
      <c r="BB57" s="177">
        <f t="shared" si="68"/>
        <v>0</v>
      </c>
      <c r="BC57" s="177">
        <f t="shared" si="68"/>
        <v>0</v>
      </c>
      <c r="BD57" s="177">
        <f t="shared" si="68"/>
        <v>0</v>
      </c>
      <c r="BE57" s="177">
        <f t="shared" si="68"/>
        <v>0</v>
      </c>
      <c r="BF57" s="177">
        <f t="shared" si="68"/>
        <v>0</v>
      </c>
      <c r="BG57" s="177">
        <f t="shared" si="68"/>
        <v>0</v>
      </c>
      <c r="BH57" s="177">
        <f t="shared" si="68"/>
        <v>0</v>
      </c>
      <c r="BI57" s="177">
        <f t="shared" si="68"/>
        <v>0</v>
      </c>
      <c r="BJ57" s="177">
        <f t="shared" si="68"/>
        <v>0</v>
      </c>
      <c r="BK57" s="177">
        <f t="shared" si="68"/>
        <v>0</v>
      </c>
      <c r="BL57" s="177">
        <f t="shared" si="68"/>
        <v>0</v>
      </c>
      <c r="BM57" s="177">
        <f t="shared" si="68"/>
        <v>0</v>
      </c>
      <c r="BN57" s="177">
        <f t="shared" si="68"/>
        <v>0</v>
      </c>
      <c r="BO57" s="177">
        <f t="shared" si="68"/>
        <v>0</v>
      </c>
      <c r="BP57" s="177">
        <f t="shared" si="68"/>
        <v>0</v>
      </c>
      <c r="BQ57" s="177">
        <f t="shared" si="68"/>
        <v>0</v>
      </c>
      <c r="BR57" s="177">
        <f t="shared" si="68"/>
        <v>0</v>
      </c>
      <c r="BS57" s="177">
        <f t="shared" si="68"/>
        <v>0</v>
      </c>
      <c r="BT57" s="177">
        <f t="shared" si="68"/>
        <v>0</v>
      </c>
      <c r="BU57" s="177">
        <f t="shared" si="68"/>
        <v>0</v>
      </c>
      <c r="BV57" s="177">
        <f t="shared" si="68"/>
        <v>0</v>
      </c>
      <c r="BW57" s="177">
        <f t="shared" si="68"/>
        <v>0</v>
      </c>
      <c r="BX57" s="177">
        <f t="shared" si="68"/>
        <v>0</v>
      </c>
      <c r="BY57" s="177">
        <f t="shared" si="68"/>
        <v>0</v>
      </c>
      <c r="BZ57" s="177">
        <f t="shared" si="68"/>
        <v>0</v>
      </c>
      <c r="CA57" s="177">
        <f t="shared" si="68"/>
        <v>0</v>
      </c>
      <c r="CB57" s="177">
        <f t="shared" si="68"/>
        <v>0</v>
      </c>
      <c r="CC57" s="177">
        <f t="shared" si="68"/>
        <v>0</v>
      </c>
      <c r="CD57" s="177">
        <f t="shared" si="68"/>
        <v>0</v>
      </c>
      <c r="CE57" s="177">
        <f t="shared" si="68"/>
        <v>0</v>
      </c>
      <c r="CF57" s="177">
        <f t="shared" si="68"/>
        <v>0</v>
      </c>
      <c r="CG57" s="177">
        <f t="shared" si="68"/>
        <v>0</v>
      </c>
      <c r="CH57" s="177">
        <f t="shared" si="68"/>
        <v>0</v>
      </c>
      <c r="CI57" s="177">
        <f t="shared" ref="CI57:ET57" si="69">-MIN(CI56,CI53)</f>
        <v>0</v>
      </c>
      <c r="CJ57" s="177">
        <f t="shared" si="69"/>
        <v>0</v>
      </c>
      <c r="CK57" s="177">
        <f t="shared" si="69"/>
        <v>0</v>
      </c>
      <c r="CL57" s="177">
        <f t="shared" si="69"/>
        <v>0</v>
      </c>
      <c r="CM57" s="177">
        <f t="shared" si="69"/>
        <v>0</v>
      </c>
      <c r="CN57" s="177">
        <f t="shared" si="69"/>
        <v>0</v>
      </c>
      <c r="CO57" s="177">
        <f t="shared" si="69"/>
        <v>0</v>
      </c>
      <c r="CP57" s="177">
        <f t="shared" si="69"/>
        <v>0</v>
      </c>
      <c r="CQ57" s="177">
        <f t="shared" si="69"/>
        <v>0</v>
      </c>
      <c r="CR57" s="177">
        <f t="shared" si="69"/>
        <v>0</v>
      </c>
      <c r="CS57" s="177">
        <f t="shared" si="69"/>
        <v>0</v>
      </c>
      <c r="CT57" s="177">
        <f t="shared" si="69"/>
        <v>0</v>
      </c>
      <c r="CU57" s="177">
        <f t="shared" si="69"/>
        <v>0</v>
      </c>
      <c r="CV57" s="177">
        <f t="shared" si="69"/>
        <v>0</v>
      </c>
      <c r="CW57" s="177">
        <f t="shared" si="69"/>
        <v>0</v>
      </c>
      <c r="CX57" s="177">
        <f t="shared" si="69"/>
        <v>0</v>
      </c>
      <c r="CY57" s="177">
        <f t="shared" si="69"/>
        <v>0</v>
      </c>
      <c r="CZ57" s="177">
        <f t="shared" si="69"/>
        <v>0</v>
      </c>
      <c r="DA57" s="177">
        <f t="shared" si="69"/>
        <v>0</v>
      </c>
      <c r="DB57" s="177">
        <f t="shared" si="69"/>
        <v>0</v>
      </c>
      <c r="DC57" s="177">
        <f t="shared" si="69"/>
        <v>0</v>
      </c>
      <c r="DD57" s="177">
        <f t="shared" si="69"/>
        <v>0</v>
      </c>
      <c r="DE57" s="177">
        <f t="shared" si="69"/>
        <v>0</v>
      </c>
      <c r="DF57" s="177">
        <f t="shared" si="69"/>
        <v>0</v>
      </c>
      <c r="DG57" s="177">
        <f t="shared" si="69"/>
        <v>0</v>
      </c>
      <c r="DH57" s="177">
        <f t="shared" si="69"/>
        <v>0</v>
      </c>
      <c r="DI57" s="177">
        <f t="shared" si="69"/>
        <v>0</v>
      </c>
      <c r="DJ57" s="177">
        <f t="shared" si="69"/>
        <v>0</v>
      </c>
      <c r="DK57" s="177">
        <f t="shared" si="69"/>
        <v>0</v>
      </c>
      <c r="DL57" s="177">
        <f t="shared" si="69"/>
        <v>0</v>
      </c>
      <c r="DM57" s="177">
        <f t="shared" si="69"/>
        <v>0</v>
      </c>
      <c r="DN57" s="177">
        <f t="shared" si="69"/>
        <v>0</v>
      </c>
      <c r="DO57" s="177">
        <f t="shared" si="69"/>
        <v>0</v>
      </c>
      <c r="DP57" s="177">
        <f t="shared" si="69"/>
        <v>0</v>
      </c>
      <c r="DQ57" s="177">
        <f t="shared" si="69"/>
        <v>0</v>
      </c>
      <c r="DR57" s="177">
        <f t="shared" si="69"/>
        <v>0</v>
      </c>
      <c r="DS57" s="177">
        <f t="shared" si="69"/>
        <v>0</v>
      </c>
      <c r="DT57" s="177">
        <f t="shared" si="69"/>
        <v>0</v>
      </c>
      <c r="DU57" s="177">
        <f t="shared" si="69"/>
        <v>0</v>
      </c>
      <c r="DV57" s="177">
        <f t="shared" si="69"/>
        <v>0</v>
      </c>
      <c r="DW57" s="177">
        <f t="shared" si="69"/>
        <v>0</v>
      </c>
      <c r="DX57" s="177">
        <f t="shared" si="69"/>
        <v>0</v>
      </c>
      <c r="DY57" s="177">
        <f t="shared" si="69"/>
        <v>0</v>
      </c>
      <c r="DZ57" s="177">
        <f t="shared" si="69"/>
        <v>0</v>
      </c>
      <c r="EA57" s="177">
        <f t="shared" si="69"/>
        <v>0</v>
      </c>
      <c r="EB57" s="177">
        <f t="shared" si="69"/>
        <v>0</v>
      </c>
      <c r="EC57" s="177">
        <f t="shared" si="69"/>
        <v>0</v>
      </c>
      <c r="ED57" s="177">
        <f t="shared" si="69"/>
        <v>0</v>
      </c>
      <c r="EE57" s="177">
        <f t="shared" si="69"/>
        <v>0</v>
      </c>
      <c r="EF57" s="177">
        <f t="shared" si="69"/>
        <v>0</v>
      </c>
      <c r="EG57" s="177">
        <f t="shared" si="69"/>
        <v>0</v>
      </c>
      <c r="EH57" s="177">
        <f t="shared" si="69"/>
        <v>0</v>
      </c>
      <c r="EI57" s="177">
        <f t="shared" si="69"/>
        <v>0</v>
      </c>
      <c r="EJ57" s="177">
        <f t="shared" si="69"/>
        <v>0</v>
      </c>
      <c r="EK57" s="177">
        <f t="shared" si="69"/>
        <v>0</v>
      </c>
      <c r="EL57" s="177">
        <f t="shared" si="69"/>
        <v>0</v>
      </c>
      <c r="EM57" s="177">
        <f t="shared" si="69"/>
        <v>0</v>
      </c>
      <c r="EN57" s="177">
        <f t="shared" si="69"/>
        <v>0</v>
      </c>
      <c r="EO57" s="177">
        <f t="shared" si="69"/>
        <v>0</v>
      </c>
      <c r="EP57" s="177">
        <f t="shared" si="69"/>
        <v>0</v>
      </c>
      <c r="EQ57" s="177">
        <f t="shared" si="69"/>
        <v>0</v>
      </c>
      <c r="ER57" s="177">
        <f t="shared" si="69"/>
        <v>0</v>
      </c>
      <c r="ES57" s="177">
        <f t="shared" si="69"/>
        <v>0</v>
      </c>
      <c r="ET57" s="177">
        <f t="shared" si="69"/>
        <v>0</v>
      </c>
      <c r="EU57" s="177">
        <f t="shared" ref="EU57:FI57" si="70">-MIN(EU56,EU53)</f>
        <v>0</v>
      </c>
      <c r="EV57" s="177">
        <f t="shared" si="70"/>
        <v>0</v>
      </c>
      <c r="EW57" s="177">
        <f t="shared" si="70"/>
        <v>0</v>
      </c>
      <c r="EX57" s="177">
        <f t="shared" si="70"/>
        <v>0</v>
      </c>
      <c r="EY57" s="177">
        <f t="shared" si="70"/>
        <v>0</v>
      </c>
      <c r="EZ57" s="177">
        <f t="shared" si="70"/>
        <v>0</v>
      </c>
      <c r="FA57" s="177">
        <f t="shared" si="70"/>
        <v>0</v>
      </c>
      <c r="FB57" s="177">
        <f t="shared" si="70"/>
        <v>0</v>
      </c>
      <c r="FC57" s="177">
        <f t="shared" si="70"/>
        <v>0</v>
      </c>
      <c r="FD57" s="177">
        <f t="shared" si="70"/>
        <v>0</v>
      </c>
      <c r="FE57" s="177">
        <f t="shared" si="70"/>
        <v>0</v>
      </c>
      <c r="FF57" s="177">
        <f t="shared" si="70"/>
        <v>0</v>
      </c>
      <c r="FG57" s="177">
        <f t="shared" si="70"/>
        <v>0</v>
      </c>
      <c r="FH57" s="177">
        <f t="shared" si="70"/>
        <v>0</v>
      </c>
      <c r="FI57" s="177">
        <f t="shared" si="70"/>
        <v>0</v>
      </c>
      <c r="FJ57" s="16"/>
    </row>
    <row r="58" spans="1:166" outlineLevel="2" x14ac:dyDescent="0.3">
      <c r="A58" s="1"/>
      <c r="B58" s="1"/>
      <c r="C58" s="1"/>
      <c r="D58" s="1" t="s">
        <v>124</v>
      </c>
      <c r="E58" s="13"/>
      <c r="F58" s="1"/>
      <c r="G58" s="1"/>
      <c r="H58" s="1"/>
      <c r="I58" s="1"/>
      <c r="J58" s="1"/>
      <c r="K58" s="1"/>
      <c r="L58" s="1"/>
      <c r="M58" s="1"/>
      <c r="N58" s="1"/>
      <c r="O58" s="1"/>
      <c r="P58" s="1"/>
      <c r="Q58" s="1"/>
      <c r="R58" s="1"/>
      <c r="U58" s="1"/>
      <c r="V58" s="177">
        <f>SUM(V56:V57)</f>
        <v>0</v>
      </c>
      <c r="W58" s="177">
        <f t="shared" ref="W58:CH58" si="71">SUM(W56:W57)</f>
        <v>0</v>
      </c>
      <c r="X58" s="177">
        <f t="shared" si="71"/>
        <v>0</v>
      </c>
      <c r="Y58" s="177">
        <f t="shared" si="71"/>
        <v>0</v>
      </c>
      <c r="Z58" s="177">
        <f t="shared" si="71"/>
        <v>0</v>
      </c>
      <c r="AA58" s="177">
        <f t="shared" si="71"/>
        <v>0</v>
      </c>
      <c r="AB58" s="177">
        <f t="shared" si="71"/>
        <v>0</v>
      </c>
      <c r="AC58" s="177">
        <f t="shared" si="71"/>
        <v>0</v>
      </c>
      <c r="AD58" s="177">
        <f t="shared" si="71"/>
        <v>0</v>
      </c>
      <c r="AE58" s="177">
        <f t="shared" si="71"/>
        <v>0</v>
      </c>
      <c r="AF58" s="177">
        <f t="shared" si="71"/>
        <v>0</v>
      </c>
      <c r="AG58" s="177">
        <f t="shared" si="71"/>
        <v>0</v>
      </c>
      <c r="AH58" s="177">
        <f t="shared" si="71"/>
        <v>0</v>
      </c>
      <c r="AI58" s="177">
        <f t="shared" si="71"/>
        <v>0</v>
      </c>
      <c r="AJ58" s="177">
        <f t="shared" si="71"/>
        <v>0</v>
      </c>
      <c r="AK58" s="177">
        <f t="shared" si="71"/>
        <v>0</v>
      </c>
      <c r="AL58" s="177">
        <f t="shared" si="71"/>
        <v>0</v>
      </c>
      <c r="AM58" s="177">
        <f t="shared" si="71"/>
        <v>0</v>
      </c>
      <c r="AN58" s="177">
        <f t="shared" si="71"/>
        <v>0</v>
      </c>
      <c r="AO58" s="177">
        <f t="shared" si="71"/>
        <v>0</v>
      </c>
      <c r="AP58" s="177">
        <f t="shared" si="71"/>
        <v>0</v>
      </c>
      <c r="AQ58" s="177">
        <f t="shared" si="71"/>
        <v>0</v>
      </c>
      <c r="AR58" s="177">
        <f t="shared" si="71"/>
        <v>0</v>
      </c>
      <c r="AS58" s="177">
        <f t="shared" si="71"/>
        <v>0</v>
      </c>
      <c r="AT58" s="177">
        <f t="shared" si="71"/>
        <v>0</v>
      </c>
      <c r="AU58" s="177">
        <f t="shared" si="71"/>
        <v>0</v>
      </c>
      <c r="AV58" s="177">
        <f t="shared" si="71"/>
        <v>0</v>
      </c>
      <c r="AW58" s="177">
        <f t="shared" si="71"/>
        <v>0</v>
      </c>
      <c r="AX58" s="177">
        <f t="shared" si="71"/>
        <v>0</v>
      </c>
      <c r="AY58" s="177">
        <f t="shared" si="71"/>
        <v>0</v>
      </c>
      <c r="AZ58" s="177">
        <f t="shared" si="71"/>
        <v>0</v>
      </c>
      <c r="BA58" s="177">
        <f t="shared" si="71"/>
        <v>0</v>
      </c>
      <c r="BB58" s="177">
        <f t="shared" si="71"/>
        <v>0</v>
      </c>
      <c r="BC58" s="177">
        <f t="shared" si="71"/>
        <v>0</v>
      </c>
      <c r="BD58" s="177">
        <f t="shared" si="71"/>
        <v>0</v>
      </c>
      <c r="BE58" s="177">
        <f t="shared" si="71"/>
        <v>0</v>
      </c>
      <c r="BF58" s="177">
        <f t="shared" si="71"/>
        <v>0</v>
      </c>
      <c r="BG58" s="177">
        <f t="shared" si="71"/>
        <v>0</v>
      </c>
      <c r="BH58" s="177">
        <f t="shared" si="71"/>
        <v>0</v>
      </c>
      <c r="BI58" s="177">
        <f t="shared" si="71"/>
        <v>0</v>
      </c>
      <c r="BJ58" s="177">
        <f t="shared" si="71"/>
        <v>0</v>
      </c>
      <c r="BK58" s="177">
        <f t="shared" si="71"/>
        <v>0</v>
      </c>
      <c r="BL58" s="177">
        <f t="shared" si="71"/>
        <v>0</v>
      </c>
      <c r="BM58" s="177">
        <f t="shared" si="71"/>
        <v>0</v>
      </c>
      <c r="BN58" s="177">
        <f t="shared" si="71"/>
        <v>0</v>
      </c>
      <c r="BO58" s="177">
        <f t="shared" si="71"/>
        <v>0</v>
      </c>
      <c r="BP58" s="177">
        <f t="shared" si="71"/>
        <v>0</v>
      </c>
      <c r="BQ58" s="177">
        <f t="shared" si="71"/>
        <v>0</v>
      </c>
      <c r="BR58" s="177">
        <f t="shared" si="71"/>
        <v>0</v>
      </c>
      <c r="BS58" s="177">
        <f t="shared" si="71"/>
        <v>0</v>
      </c>
      <c r="BT58" s="177">
        <f t="shared" si="71"/>
        <v>0</v>
      </c>
      <c r="BU58" s="177">
        <f t="shared" si="71"/>
        <v>0</v>
      </c>
      <c r="BV58" s="177">
        <f t="shared" si="71"/>
        <v>0</v>
      </c>
      <c r="BW58" s="177">
        <f t="shared" si="71"/>
        <v>0</v>
      </c>
      <c r="BX58" s="177">
        <f t="shared" si="71"/>
        <v>0</v>
      </c>
      <c r="BY58" s="177">
        <f t="shared" si="71"/>
        <v>0</v>
      </c>
      <c r="BZ58" s="177">
        <f t="shared" si="71"/>
        <v>0</v>
      </c>
      <c r="CA58" s="177">
        <f t="shared" si="71"/>
        <v>0</v>
      </c>
      <c r="CB58" s="177">
        <f t="shared" si="71"/>
        <v>0</v>
      </c>
      <c r="CC58" s="177">
        <f t="shared" si="71"/>
        <v>0</v>
      </c>
      <c r="CD58" s="177">
        <f t="shared" si="71"/>
        <v>0</v>
      </c>
      <c r="CE58" s="177">
        <f t="shared" si="71"/>
        <v>0</v>
      </c>
      <c r="CF58" s="177">
        <f t="shared" si="71"/>
        <v>0</v>
      </c>
      <c r="CG58" s="177">
        <f t="shared" si="71"/>
        <v>0</v>
      </c>
      <c r="CH58" s="177">
        <f t="shared" si="71"/>
        <v>0</v>
      </c>
      <c r="CI58" s="177">
        <f t="shared" ref="CI58:ET58" si="72">SUM(CI56:CI57)</f>
        <v>0</v>
      </c>
      <c r="CJ58" s="177">
        <f t="shared" si="72"/>
        <v>0</v>
      </c>
      <c r="CK58" s="177">
        <f t="shared" si="72"/>
        <v>0</v>
      </c>
      <c r="CL58" s="177">
        <f t="shared" si="72"/>
        <v>0</v>
      </c>
      <c r="CM58" s="177">
        <f t="shared" si="72"/>
        <v>0</v>
      </c>
      <c r="CN58" s="177">
        <f t="shared" si="72"/>
        <v>0</v>
      </c>
      <c r="CO58" s="177">
        <f t="shared" si="72"/>
        <v>0</v>
      </c>
      <c r="CP58" s="177">
        <f t="shared" si="72"/>
        <v>0</v>
      </c>
      <c r="CQ58" s="177">
        <f t="shared" si="72"/>
        <v>0</v>
      </c>
      <c r="CR58" s="177">
        <f t="shared" si="72"/>
        <v>0</v>
      </c>
      <c r="CS58" s="177">
        <f t="shared" si="72"/>
        <v>0</v>
      </c>
      <c r="CT58" s="177">
        <f t="shared" si="72"/>
        <v>0</v>
      </c>
      <c r="CU58" s="177">
        <f t="shared" si="72"/>
        <v>0</v>
      </c>
      <c r="CV58" s="177">
        <f t="shared" si="72"/>
        <v>0</v>
      </c>
      <c r="CW58" s="177">
        <f t="shared" si="72"/>
        <v>0</v>
      </c>
      <c r="CX58" s="177">
        <f t="shared" si="72"/>
        <v>0</v>
      </c>
      <c r="CY58" s="177">
        <f t="shared" si="72"/>
        <v>0</v>
      </c>
      <c r="CZ58" s="177">
        <f t="shared" si="72"/>
        <v>0</v>
      </c>
      <c r="DA58" s="177">
        <f t="shared" si="72"/>
        <v>0</v>
      </c>
      <c r="DB58" s="177">
        <f t="shared" si="72"/>
        <v>0</v>
      </c>
      <c r="DC58" s="177">
        <f t="shared" si="72"/>
        <v>0</v>
      </c>
      <c r="DD58" s="177">
        <f t="shared" si="72"/>
        <v>0</v>
      </c>
      <c r="DE58" s="177">
        <f t="shared" si="72"/>
        <v>0</v>
      </c>
      <c r="DF58" s="177">
        <f t="shared" si="72"/>
        <v>0</v>
      </c>
      <c r="DG58" s="177">
        <f t="shared" si="72"/>
        <v>0</v>
      </c>
      <c r="DH58" s="177">
        <f t="shared" si="72"/>
        <v>0</v>
      </c>
      <c r="DI58" s="177">
        <f t="shared" si="72"/>
        <v>0</v>
      </c>
      <c r="DJ58" s="177">
        <f t="shared" si="72"/>
        <v>0</v>
      </c>
      <c r="DK58" s="177">
        <f t="shared" si="72"/>
        <v>0</v>
      </c>
      <c r="DL58" s="177">
        <f t="shared" si="72"/>
        <v>0</v>
      </c>
      <c r="DM58" s="177">
        <f t="shared" si="72"/>
        <v>0</v>
      </c>
      <c r="DN58" s="177">
        <f t="shared" si="72"/>
        <v>0</v>
      </c>
      <c r="DO58" s="177">
        <f t="shared" si="72"/>
        <v>0</v>
      </c>
      <c r="DP58" s="177">
        <f t="shared" si="72"/>
        <v>0</v>
      </c>
      <c r="DQ58" s="177">
        <f t="shared" si="72"/>
        <v>0</v>
      </c>
      <c r="DR58" s="177">
        <f t="shared" si="72"/>
        <v>0</v>
      </c>
      <c r="DS58" s="177">
        <f t="shared" si="72"/>
        <v>0</v>
      </c>
      <c r="DT58" s="177">
        <f t="shared" si="72"/>
        <v>0</v>
      </c>
      <c r="DU58" s="177">
        <f t="shared" si="72"/>
        <v>0</v>
      </c>
      <c r="DV58" s="177">
        <f t="shared" si="72"/>
        <v>0</v>
      </c>
      <c r="DW58" s="177">
        <f t="shared" si="72"/>
        <v>0</v>
      </c>
      <c r="DX58" s="177">
        <f t="shared" si="72"/>
        <v>0</v>
      </c>
      <c r="DY58" s="177">
        <f t="shared" si="72"/>
        <v>0</v>
      </c>
      <c r="DZ58" s="177">
        <f t="shared" si="72"/>
        <v>0</v>
      </c>
      <c r="EA58" s="177">
        <f t="shared" si="72"/>
        <v>0</v>
      </c>
      <c r="EB58" s="177">
        <f t="shared" si="72"/>
        <v>0</v>
      </c>
      <c r="EC58" s="177">
        <f t="shared" si="72"/>
        <v>0</v>
      </c>
      <c r="ED58" s="177">
        <f t="shared" si="72"/>
        <v>0</v>
      </c>
      <c r="EE58" s="177">
        <f t="shared" si="72"/>
        <v>0</v>
      </c>
      <c r="EF58" s="177">
        <f t="shared" si="72"/>
        <v>0</v>
      </c>
      <c r="EG58" s="177">
        <f t="shared" si="72"/>
        <v>0</v>
      </c>
      <c r="EH58" s="177">
        <f t="shared" si="72"/>
        <v>0</v>
      </c>
      <c r="EI58" s="177">
        <f t="shared" si="72"/>
        <v>0</v>
      </c>
      <c r="EJ58" s="177">
        <f t="shared" si="72"/>
        <v>0</v>
      </c>
      <c r="EK58" s="177">
        <f t="shared" si="72"/>
        <v>0</v>
      </c>
      <c r="EL58" s="177">
        <f t="shared" si="72"/>
        <v>0</v>
      </c>
      <c r="EM58" s="177">
        <f t="shared" si="72"/>
        <v>0</v>
      </c>
      <c r="EN58" s="177">
        <f t="shared" si="72"/>
        <v>0</v>
      </c>
      <c r="EO58" s="177">
        <f t="shared" si="72"/>
        <v>0</v>
      </c>
      <c r="EP58" s="177">
        <f t="shared" si="72"/>
        <v>0</v>
      </c>
      <c r="EQ58" s="177">
        <f t="shared" si="72"/>
        <v>0</v>
      </c>
      <c r="ER58" s="177">
        <f t="shared" si="72"/>
        <v>0</v>
      </c>
      <c r="ES58" s="177">
        <f t="shared" si="72"/>
        <v>0</v>
      </c>
      <c r="ET58" s="177">
        <f t="shared" si="72"/>
        <v>0</v>
      </c>
      <c r="EU58" s="177">
        <f t="shared" ref="EU58:FI58" si="73">SUM(EU56:EU57)</f>
        <v>0</v>
      </c>
      <c r="EV58" s="177">
        <f t="shared" si="73"/>
        <v>0</v>
      </c>
      <c r="EW58" s="177">
        <f t="shared" si="73"/>
        <v>0</v>
      </c>
      <c r="EX58" s="177">
        <f t="shared" si="73"/>
        <v>0</v>
      </c>
      <c r="EY58" s="177">
        <f t="shared" si="73"/>
        <v>0</v>
      </c>
      <c r="EZ58" s="177">
        <f t="shared" si="73"/>
        <v>0</v>
      </c>
      <c r="FA58" s="177">
        <f t="shared" si="73"/>
        <v>0</v>
      </c>
      <c r="FB58" s="177">
        <f t="shared" si="73"/>
        <v>0</v>
      </c>
      <c r="FC58" s="177">
        <f t="shared" si="73"/>
        <v>0</v>
      </c>
      <c r="FD58" s="177">
        <f t="shared" si="73"/>
        <v>0</v>
      </c>
      <c r="FE58" s="177">
        <f t="shared" si="73"/>
        <v>0</v>
      </c>
      <c r="FF58" s="177">
        <f t="shared" si="73"/>
        <v>0</v>
      </c>
      <c r="FG58" s="177">
        <f t="shared" si="73"/>
        <v>0</v>
      </c>
      <c r="FH58" s="177">
        <f t="shared" si="73"/>
        <v>0</v>
      </c>
      <c r="FI58" s="177">
        <f t="shared" si="73"/>
        <v>0</v>
      </c>
      <c r="FJ58" s="16"/>
    </row>
    <row r="59" spans="1:166" outlineLevel="2" x14ac:dyDescent="0.3">
      <c r="A59" s="1"/>
      <c r="B59" s="1"/>
      <c r="C59" s="1"/>
      <c r="D59" s="1"/>
      <c r="E59" s="1"/>
      <c r="F59" s="1"/>
      <c r="G59" s="1"/>
      <c r="H59" s="1"/>
      <c r="I59" s="1"/>
      <c r="J59" s="1"/>
      <c r="K59" s="1"/>
      <c r="L59" s="1"/>
      <c r="M59" s="1"/>
      <c r="N59" s="1"/>
      <c r="O59" s="1"/>
      <c r="P59" s="1"/>
      <c r="Q59" s="1"/>
      <c r="R59" s="1"/>
      <c r="S59" s="1"/>
      <c r="T59" s="82"/>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6"/>
    </row>
    <row r="60" spans="1:166" outlineLevel="2" x14ac:dyDescent="0.3">
      <c r="A60" s="1"/>
      <c r="B60" s="1"/>
      <c r="C60" s="1"/>
      <c r="D60" s="1" t="s">
        <v>128</v>
      </c>
      <c r="E60" s="13"/>
      <c r="F60" s="1"/>
      <c r="G60" s="1"/>
      <c r="H60" s="1"/>
      <c r="I60" s="1"/>
      <c r="J60" s="1"/>
      <c r="K60" s="1"/>
      <c r="L60" s="1"/>
      <c r="M60" s="1"/>
      <c r="N60" s="1"/>
      <c r="O60" s="1"/>
      <c r="P60" s="1"/>
      <c r="Q60" s="1"/>
      <c r="R60" s="1"/>
      <c r="S60" s="13" t="s">
        <v>93</v>
      </c>
      <c r="T60" s="176">
        <f>SUM($V60:$FJ60)</f>
        <v>0</v>
      </c>
      <c r="U60" s="1"/>
      <c r="V60" s="177">
        <f>V53+V57</f>
        <v>0</v>
      </c>
      <c r="W60" s="177">
        <f t="shared" ref="W60:CH60" si="74">W53+W57</f>
        <v>0</v>
      </c>
      <c r="X60" s="177">
        <f t="shared" si="74"/>
        <v>0</v>
      </c>
      <c r="Y60" s="177">
        <f t="shared" si="74"/>
        <v>0</v>
      </c>
      <c r="Z60" s="177">
        <f t="shared" si="74"/>
        <v>0</v>
      </c>
      <c r="AA60" s="177">
        <f t="shared" si="74"/>
        <v>0</v>
      </c>
      <c r="AB60" s="177">
        <f t="shared" si="74"/>
        <v>0</v>
      </c>
      <c r="AC60" s="177">
        <f t="shared" si="74"/>
        <v>0</v>
      </c>
      <c r="AD60" s="177">
        <f t="shared" si="74"/>
        <v>0</v>
      </c>
      <c r="AE60" s="177">
        <f t="shared" si="74"/>
        <v>0</v>
      </c>
      <c r="AF60" s="177">
        <f t="shared" si="74"/>
        <v>0</v>
      </c>
      <c r="AG60" s="177">
        <f t="shared" si="74"/>
        <v>0</v>
      </c>
      <c r="AH60" s="177">
        <f t="shared" si="74"/>
        <v>0</v>
      </c>
      <c r="AI60" s="177">
        <f t="shared" si="74"/>
        <v>0</v>
      </c>
      <c r="AJ60" s="177">
        <f t="shared" si="74"/>
        <v>0</v>
      </c>
      <c r="AK60" s="177">
        <f t="shared" si="74"/>
        <v>0</v>
      </c>
      <c r="AL60" s="177">
        <f t="shared" si="74"/>
        <v>0</v>
      </c>
      <c r="AM60" s="177">
        <f t="shared" si="74"/>
        <v>0</v>
      </c>
      <c r="AN60" s="177">
        <f t="shared" si="74"/>
        <v>0</v>
      </c>
      <c r="AO60" s="177">
        <f t="shared" si="74"/>
        <v>0</v>
      </c>
      <c r="AP60" s="177">
        <f t="shared" si="74"/>
        <v>0</v>
      </c>
      <c r="AQ60" s="177">
        <f t="shared" si="74"/>
        <v>0</v>
      </c>
      <c r="AR60" s="177">
        <f t="shared" si="74"/>
        <v>0</v>
      </c>
      <c r="AS60" s="177">
        <f t="shared" si="74"/>
        <v>0</v>
      </c>
      <c r="AT60" s="177">
        <f t="shared" si="74"/>
        <v>0</v>
      </c>
      <c r="AU60" s="177">
        <f t="shared" si="74"/>
        <v>0</v>
      </c>
      <c r="AV60" s="177">
        <f t="shared" si="74"/>
        <v>0</v>
      </c>
      <c r="AW60" s="177">
        <f t="shared" si="74"/>
        <v>0</v>
      </c>
      <c r="AX60" s="177">
        <f t="shared" si="74"/>
        <v>0</v>
      </c>
      <c r="AY60" s="177">
        <f t="shared" si="74"/>
        <v>0</v>
      </c>
      <c r="AZ60" s="177">
        <f t="shared" si="74"/>
        <v>0</v>
      </c>
      <c r="BA60" s="177">
        <f t="shared" si="74"/>
        <v>0</v>
      </c>
      <c r="BB60" s="177">
        <f t="shared" si="74"/>
        <v>0</v>
      </c>
      <c r="BC60" s="177">
        <f t="shared" si="74"/>
        <v>0</v>
      </c>
      <c r="BD60" s="177">
        <f t="shared" si="74"/>
        <v>0</v>
      </c>
      <c r="BE60" s="177">
        <f t="shared" si="74"/>
        <v>0</v>
      </c>
      <c r="BF60" s="177">
        <f t="shared" si="74"/>
        <v>0</v>
      </c>
      <c r="BG60" s="177">
        <f t="shared" si="74"/>
        <v>0</v>
      </c>
      <c r="BH60" s="177">
        <f t="shared" si="74"/>
        <v>0</v>
      </c>
      <c r="BI60" s="177">
        <f t="shared" si="74"/>
        <v>0</v>
      </c>
      <c r="BJ60" s="177">
        <f t="shared" si="74"/>
        <v>0</v>
      </c>
      <c r="BK60" s="177">
        <f t="shared" si="74"/>
        <v>0</v>
      </c>
      <c r="BL60" s="177">
        <f t="shared" si="74"/>
        <v>0</v>
      </c>
      <c r="BM60" s="177">
        <f t="shared" si="74"/>
        <v>0</v>
      </c>
      <c r="BN60" s="177">
        <f t="shared" si="74"/>
        <v>0</v>
      </c>
      <c r="BO60" s="177">
        <f t="shared" si="74"/>
        <v>0</v>
      </c>
      <c r="BP60" s="177">
        <f t="shared" si="74"/>
        <v>0</v>
      </c>
      <c r="BQ60" s="177">
        <f t="shared" si="74"/>
        <v>0</v>
      </c>
      <c r="BR60" s="177">
        <f t="shared" si="74"/>
        <v>0</v>
      </c>
      <c r="BS60" s="177">
        <f t="shared" si="74"/>
        <v>0</v>
      </c>
      <c r="BT60" s="177">
        <f t="shared" si="74"/>
        <v>0</v>
      </c>
      <c r="BU60" s="177">
        <f t="shared" si="74"/>
        <v>0</v>
      </c>
      <c r="BV60" s="177">
        <f t="shared" si="74"/>
        <v>0</v>
      </c>
      <c r="BW60" s="177">
        <f t="shared" si="74"/>
        <v>0</v>
      </c>
      <c r="BX60" s="177">
        <f t="shared" si="74"/>
        <v>0</v>
      </c>
      <c r="BY60" s="177">
        <f t="shared" si="74"/>
        <v>0</v>
      </c>
      <c r="BZ60" s="177">
        <f t="shared" si="74"/>
        <v>0</v>
      </c>
      <c r="CA60" s="177">
        <f t="shared" si="74"/>
        <v>0</v>
      </c>
      <c r="CB60" s="177">
        <f t="shared" si="74"/>
        <v>0</v>
      </c>
      <c r="CC60" s="177">
        <f t="shared" si="74"/>
        <v>0</v>
      </c>
      <c r="CD60" s="177">
        <f t="shared" si="74"/>
        <v>0</v>
      </c>
      <c r="CE60" s="177">
        <f t="shared" si="74"/>
        <v>0</v>
      </c>
      <c r="CF60" s="177">
        <f t="shared" si="74"/>
        <v>0</v>
      </c>
      <c r="CG60" s="177">
        <f t="shared" si="74"/>
        <v>0</v>
      </c>
      <c r="CH60" s="177">
        <f t="shared" si="74"/>
        <v>0</v>
      </c>
      <c r="CI60" s="177">
        <f t="shared" ref="CI60:ET60" si="75">CI53+CI57</f>
        <v>0</v>
      </c>
      <c r="CJ60" s="177">
        <f t="shared" si="75"/>
        <v>0</v>
      </c>
      <c r="CK60" s="177">
        <f t="shared" si="75"/>
        <v>0</v>
      </c>
      <c r="CL60" s="177">
        <f t="shared" si="75"/>
        <v>0</v>
      </c>
      <c r="CM60" s="177">
        <f t="shared" si="75"/>
        <v>0</v>
      </c>
      <c r="CN60" s="177">
        <f t="shared" si="75"/>
        <v>0</v>
      </c>
      <c r="CO60" s="177">
        <f t="shared" si="75"/>
        <v>0</v>
      </c>
      <c r="CP60" s="177">
        <f t="shared" si="75"/>
        <v>0</v>
      </c>
      <c r="CQ60" s="177">
        <f t="shared" si="75"/>
        <v>0</v>
      </c>
      <c r="CR60" s="177">
        <f t="shared" si="75"/>
        <v>0</v>
      </c>
      <c r="CS60" s="177">
        <f t="shared" si="75"/>
        <v>0</v>
      </c>
      <c r="CT60" s="177">
        <f t="shared" si="75"/>
        <v>0</v>
      </c>
      <c r="CU60" s="177">
        <f t="shared" si="75"/>
        <v>0</v>
      </c>
      <c r="CV60" s="177">
        <f t="shared" si="75"/>
        <v>0</v>
      </c>
      <c r="CW60" s="177">
        <f t="shared" si="75"/>
        <v>0</v>
      </c>
      <c r="CX60" s="177">
        <f t="shared" si="75"/>
        <v>0</v>
      </c>
      <c r="CY60" s="177">
        <f t="shared" si="75"/>
        <v>0</v>
      </c>
      <c r="CZ60" s="177">
        <f t="shared" si="75"/>
        <v>0</v>
      </c>
      <c r="DA60" s="177">
        <f t="shared" si="75"/>
        <v>0</v>
      </c>
      <c r="DB60" s="177">
        <f t="shared" si="75"/>
        <v>0</v>
      </c>
      <c r="DC60" s="177">
        <f t="shared" si="75"/>
        <v>0</v>
      </c>
      <c r="DD60" s="177">
        <f t="shared" si="75"/>
        <v>0</v>
      </c>
      <c r="DE60" s="177">
        <f t="shared" si="75"/>
        <v>0</v>
      </c>
      <c r="DF60" s="177">
        <f t="shared" si="75"/>
        <v>0</v>
      </c>
      <c r="DG60" s="177">
        <f t="shared" si="75"/>
        <v>0</v>
      </c>
      <c r="DH60" s="177">
        <f t="shared" si="75"/>
        <v>0</v>
      </c>
      <c r="DI60" s="177">
        <f t="shared" si="75"/>
        <v>0</v>
      </c>
      <c r="DJ60" s="177">
        <f t="shared" si="75"/>
        <v>0</v>
      </c>
      <c r="DK60" s="177">
        <f t="shared" si="75"/>
        <v>0</v>
      </c>
      <c r="DL60" s="177">
        <f t="shared" si="75"/>
        <v>0</v>
      </c>
      <c r="DM60" s="177">
        <f t="shared" si="75"/>
        <v>0</v>
      </c>
      <c r="DN60" s="177">
        <f t="shared" si="75"/>
        <v>0</v>
      </c>
      <c r="DO60" s="177">
        <f t="shared" si="75"/>
        <v>0</v>
      </c>
      <c r="DP60" s="177">
        <f t="shared" si="75"/>
        <v>0</v>
      </c>
      <c r="DQ60" s="177">
        <f t="shared" si="75"/>
        <v>0</v>
      </c>
      <c r="DR60" s="177">
        <f t="shared" si="75"/>
        <v>0</v>
      </c>
      <c r="DS60" s="177">
        <f t="shared" si="75"/>
        <v>0</v>
      </c>
      <c r="DT60" s="177">
        <f t="shared" si="75"/>
        <v>0</v>
      </c>
      <c r="DU60" s="177">
        <f t="shared" si="75"/>
        <v>0</v>
      </c>
      <c r="DV60" s="177">
        <f t="shared" si="75"/>
        <v>0</v>
      </c>
      <c r="DW60" s="177">
        <f t="shared" si="75"/>
        <v>0</v>
      </c>
      <c r="DX60" s="177">
        <f t="shared" si="75"/>
        <v>0</v>
      </c>
      <c r="DY60" s="177">
        <f t="shared" si="75"/>
        <v>0</v>
      </c>
      <c r="DZ60" s="177">
        <f t="shared" si="75"/>
        <v>0</v>
      </c>
      <c r="EA60" s="177">
        <f t="shared" si="75"/>
        <v>0</v>
      </c>
      <c r="EB60" s="177">
        <f t="shared" si="75"/>
        <v>0</v>
      </c>
      <c r="EC60" s="177">
        <f t="shared" si="75"/>
        <v>0</v>
      </c>
      <c r="ED60" s="177">
        <f t="shared" si="75"/>
        <v>0</v>
      </c>
      <c r="EE60" s="177">
        <f t="shared" si="75"/>
        <v>0</v>
      </c>
      <c r="EF60" s="177">
        <f t="shared" si="75"/>
        <v>0</v>
      </c>
      <c r="EG60" s="177">
        <f t="shared" si="75"/>
        <v>0</v>
      </c>
      <c r="EH60" s="177">
        <f t="shared" si="75"/>
        <v>0</v>
      </c>
      <c r="EI60" s="177">
        <f t="shared" si="75"/>
        <v>0</v>
      </c>
      <c r="EJ60" s="177">
        <f t="shared" si="75"/>
        <v>0</v>
      </c>
      <c r="EK60" s="177">
        <f t="shared" si="75"/>
        <v>0</v>
      </c>
      <c r="EL60" s="177">
        <f t="shared" si="75"/>
        <v>0</v>
      </c>
      <c r="EM60" s="177">
        <f t="shared" si="75"/>
        <v>0</v>
      </c>
      <c r="EN60" s="177">
        <f t="shared" si="75"/>
        <v>0</v>
      </c>
      <c r="EO60" s="177">
        <f t="shared" si="75"/>
        <v>0</v>
      </c>
      <c r="EP60" s="177">
        <f t="shared" si="75"/>
        <v>0</v>
      </c>
      <c r="EQ60" s="177">
        <f t="shared" si="75"/>
        <v>0</v>
      </c>
      <c r="ER60" s="177">
        <f t="shared" si="75"/>
        <v>0</v>
      </c>
      <c r="ES60" s="177">
        <f t="shared" si="75"/>
        <v>0</v>
      </c>
      <c r="ET60" s="177">
        <f t="shared" si="75"/>
        <v>0</v>
      </c>
      <c r="EU60" s="177">
        <f t="shared" ref="EU60:FI60" si="76">EU53+EU57</f>
        <v>0</v>
      </c>
      <c r="EV60" s="177">
        <f t="shared" si="76"/>
        <v>0</v>
      </c>
      <c r="EW60" s="177">
        <f t="shared" si="76"/>
        <v>0</v>
      </c>
      <c r="EX60" s="177">
        <f t="shared" si="76"/>
        <v>0</v>
      </c>
      <c r="EY60" s="177">
        <f t="shared" si="76"/>
        <v>0</v>
      </c>
      <c r="EZ60" s="177">
        <f t="shared" si="76"/>
        <v>0</v>
      </c>
      <c r="FA60" s="177">
        <f t="shared" si="76"/>
        <v>0</v>
      </c>
      <c r="FB60" s="177">
        <f t="shared" si="76"/>
        <v>0</v>
      </c>
      <c r="FC60" s="177">
        <f t="shared" si="76"/>
        <v>0</v>
      </c>
      <c r="FD60" s="177">
        <f t="shared" si="76"/>
        <v>0</v>
      </c>
      <c r="FE60" s="177">
        <f t="shared" si="76"/>
        <v>0</v>
      </c>
      <c r="FF60" s="177">
        <f t="shared" si="76"/>
        <v>0</v>
      </c>
      <c r="FG60" s="177">
        <f t="shared" si="76"/>
        <v>0</v>
      </c>
      <c r="FH60" s="177">
        <f t="shared" si="76"/>
        <v>0</v>
      </c>
      <c r="FI60" s="177">
        <f t="shared" si="76"/>
        <v>0</v>
      </c>
      <c r="FJ60" s="16"/>
    </row>
    <row r="61" spans="1:166" outlineLevel="2" x14ac:dyDescent="0.3">
      <c r="A61" s="1"/>
      <c r="B61" s="1"/>
      <c r="C61" s="1"/>
      <c r="D61" s="1"/>
      <c r="E61" s="1"/>
      <c r="F61" s="1"/>
      <c r="G61" s="1"/>
      <c r="H61" s="1"/>
      <c r="I61" s="1"/>
      <c r="J61" s="1"/>
      <c r="K61" s="1"/>
      <c r="L61" s="1"/>
      <c r="M61" s="1"/>
      <c r="N61" s="1"/>
      <c r="O61" s="1"/>
      <c r="P61" s="1"/>
      <c r="Q61" s="1"/>
      <c r="R61" s="1"/>
      <c r="S61" s="1"/>
      <c r="T61" s="82"/>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6"/>
    </row>
    <row r="62" spans="1:166" outlineLevel="2" x14ac:dyDescent="0.3">
      <c r="A62" s="1"/>
      <c r="B62" s="1"/>
      <c r="C62" s="1"/>
      <c r="D62" s="2" t="s">
        <v>129</v>
      </c>
      <c r="E62" s="1"/>
      <c r="F62" s="15" t="s">
        <v>127</v>
      </c>
      <c r="G62" s="1"/>
      <c r="H62" s="1"/>
      <c r="I62" s="1"/>
      <c r="J62" s="1"/>
      <c r="K62" s="1"/>
      <c r="L62" s="1"/>
      <c r="M62" s="1"/>
      <c r="N62" s="1"/>
      <c r="O62" s="1"/>
      <c r="P62" s="1"/>
      <c r="Q62" s="1"/>
      <c r="R62" s="1"/>
      <c r="S62" s="1"/>
      <c r="T62" s="82"/>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6"/>
    </row>
    <row r="63" spans="1:166" outlineLevel="2" x14ac:dyDescent="0.3">
      <c r="A63" s="1"/>
      <c r="B63" s="1"/>
      <c r="C63" s="1"/>
      <c r="D63" s="1" t="s">
        <v>122</v>
      </c>
      <c r="E63" s="1"/>
      <c r="F63" s="13" t="s">
        <v>93</v>
      </c>
      <c r="G63" s="1"/>
      <c r="H63" s="1"/>
      <c r="I63" s="1"/>
      <c r="J63" s="1"/>
      <c r="K63" s="1"/>
      <c r="L63" s="1"/>
      <c r="M63" s="1"/>
      <c r="N63" s="1"/>
      <c r="O63" s="1"/>
      <c r="P63" s="1"/>
      <c r="Q63" s="1"/>
      <c r="R63" s="1"/>
      <c r="U63" s="1"/>
      <c r="V63" s="177">
        <f>F64</f>
        <v>0</v>
      </c>
      <c r="W63" s="177">
        <f>V65</f>
        <v>0</v>
      </c>
      <c r="X63" s="177">
        <f t="shared" ref="X63:CI63" si="77">W65</f>
        <v>0</v>
      </c>
      <c r="Y63" s="177">
        <f>X65</f>
        <v>0</v>
      </c>
      <c r="Z63" s="177">
        <f t="shared" si="77"/>
        <v>0</v>
      </c>
      <c r="AA63" s="177">
        <f t="shared" si="77"/>
        <v>0</v>
      </c>
      <c r="AB63" s="177">
        <f t="shared" si="77"/>
        <v>0</v>
      </c>
      <c r="AC63" s="177">
        <f t="shared" si="77"/>
        <v>0</v>
      </c>
      <c r="AD63" s="177">
        <f t="shared" si="77"/>
        <v>0</v>
      </c>
      <c r="AE63" s="177">
        <f t="shared" si="77"/>
        <v>0</v>
      </c>
      <c r="AF63" s="177">
        <f t="shared" si="77"/>
        <v>0</v>
      </c>
      <c r="AG63" s="177">
        <f t="shared" si="77"/>
        <v>0</v>
      </c>
      <c r="AH63" s="177">
        <f t="shared" si="77"/>
        <v>0</v>
      </c>
      <c r="AI63" s="177">
        <f t="shared" si="77"/>
        <v>0</v>
      </c>
      <c r="AJ63" s="177">
        <f t="shared" si="77"/>
        <v>0</v>
      </c>
      <c r="AK63" s="177">
        <f t="shared" si="77"/>
        <v>0</v>
      </c>
      <c r="AL63" s="177">
        <f t="shared" si="77"/>
        <v>0</v>
      </c>
      <c r="AM63" s="177">
        <f t="shared" si="77"/>
        <v>0</v>
      </c>
      <c r="AN63" s="177">
        <f t="shared" si="77"/>
        <v>0</v>
      </c>
      <c r="AO63" s="177">
        <f t="shared" si="77"/>
        <v>0</v>
      </c>
      <c r="AP63" s="177">
        <f t="shared" si="77"/>
        <v>0</v>
      </c>
      <c r="AQ63" s="177">
        <f t="shared" si="77"/>
        <v>0</v>
      </c>
      <c r="AR63" s="177">
        <f t="shared" si="77"/>
        <v>0</v>
      </c>
      <c r="AS63" s="177">
        <f t="shared" si="77"/>
        <v>0</v>
      </c>
      <c r="AT63" s="177">
        <f t="shared" si="77"/>
        <v>0</v>
      </c>
      <c r="AU63" s="177">
        <f t="shared" si="77"/>
        <v>0</v>
      </c>
      <c r="AV63" s="177">
        <f t="shared" si="77"/>
        <v>0</v>
      </c>
      <c r="AW63" s="177">
        <f t="shared" si="77"/>
        <v>0</v>
      </c>
      <c r="AX63" s="177">
        <f t="shared" si="77"/>
        <v>0</v>
      </c>
      <c r="AY63" s="177">
        <f t="shared" si="77"/>
        <v>0</v>
      </c>
      <c r="AZ63" s="177">
        <f t="shared" si="77"/>
        <v>0</v>
      </c>
      <c r="BA63" s="177">
        <f t="shared" si="77"/>
        <v>0</v>
      </c>
      <c r="BB63" s="177">
        <f t="shared" si="77"/>
        <v>0</v>
      </c>
      <c r="BC63" s="177">
        <f t="shared" si="77"/>
        <v>0</v>
      </c>
      <c r="BD63" s="177">
        <f t="shared" si="77"/>
        <v>0</v>
      </c>
      <c r="BE63" s="177">
        <f t="shared" si="77"/>
        <v>0</v>
      </c>
      <c r="BF63" s="177">
        <f t="shared" si="77"/>
        <v>0</v>
      </c>
      <c r="BG63" s="177">
        <f t="shared" si="77"/>
        <v>0</v>
      </c>
      <c r="BH63" s="177">
        <f t="shared" si="77"/>
        <v>0</v>
      </c>
      <c r="BI63" s="177">
        <f t="shared" si="77"/>
        <v>0</v>
      </c>
      <c r="BJ63" s="177">
        <f t="shared" si="77"/>
        <v>0</v>
      </c>
      <c r="BK63" s="177">
        <f t="shared" si="77"/>
        <v>0</v>
      </c>
      <c r="BL63" s="177">
        <f t="shared" si="77"/>
        <v>0</v>
      </c>
      <c r="BM63" s="177">
        <f t="shared" si="77"/>
        <v>0</v>
      </c>
      <c r="BN63" s="177">
        <f t="shared" si="77"/>
        <v>0</v>
      </c>
      <c r="BO63" s="177">
        <f t="shared" si="77"/>
        <v>0</v>
      </c>
      <c r="BP63" s="177">
        <f t="shared" si="77"/>
        <v>0</v>
      </c>
      <c r="BQ63" s="177">
        <f t="shared" si="77"/>
        <v>0</v>
      </c>
      <c r="BR63" s="177">
        <f t="shared" si="77"/>
        <v>0</v>
      </c>
      <c r="BS63" s="177">
        <f t="shared" si="77"/>
        <v>0</v>
      </c>
      <c r="BT63" s="177">
        <f t="shared" si="77"/>
        <v>0</v>
      </c>
      <c r="BU63" s="177">
        <f t="shared" si="77"/>
        <v>0</v>
      </c>
      <c r="BV63" s="177">
        <f t="shared" si="77"/>
        <v>0</v>
      </c>
      <c r="BW63" s="177">
        <f t="shared" si="77"/>
        <v>0</v>
      </c>
      <c r="BX63" s="177">
        <f t="shared" si="77"/>
        <v>0</v>
      </c>
      <c r="BY63" s="177">
        <f t="shared" si="77"/>
        <v>0</v>
      </c>
      <c r="BZ63" s="177">
        <f t="shared" si="77"/>
        <v>0</v>
      </c>
      <c r="CA63" s="177">
        <f t="shared" si="77"/>
        <v>0</v>
      </c>
      <c r="CB63" s="177">
        <f t="shared" si="77"/>
        <v>0</v>
      </c>
      <c r="CC63" s="177">
        <f t="shared" si="77"/>
        <v>0</v>
      </c>
      <c r="CD63" s="177">
        <f t="shared" si="77"/>
        <v>0</v>
      </c>
      <c r="CE63" s="177">
        <f t="shared" si="77"/>
        <v>0</v>
      </c>
      <c r="CF63" s="177">
        <f t="shared" si="77"/>
        <v>0</v>
      </c>
      <c r="CG63" s="177">
        <f t="shared" si="77"/>
        <v>0</v>
      </c>
      <c r="CH63" s="177">
        <f t="shared" si="77"/>
        <v>0</v>
      </c>
      <c r="CI63" s="177">
        <f t="shared" si="77"/>
        <v>0</v>
      </c>
      <c r="CJ63" s="177">
        <f t="shared" ref="CJ63:EU63" si="78">CI65</f>
        <v>0</v>
      </c>
      <c r="CK63" s="177">
        <f t="shared" si="78"/>
        <v>0</v>
      </c>
      <c r="CL63" s="177">
        <f t="shared" si="78"/>
        <v>0</v>
      </c>
      <c r="CM63" s="177">
        <f t="shared" si="78"/>
        <v>0</v>
      </c>
      <c r="CN63" s="177">
        <f t="shared" si="78"/>
        <v>0</v>
      </c>
      <c r="CO63" s="177">
        <f t="shared" si="78"/>
        <v>0</v>
      </c>
      <c r="CP63" s="177">
        <f t="shared" si="78"/>
        <v>0</v>
      </c>
      <c r="CQ63" s="177">
        <f t="shared" si="78"/>
        <v>0</v>
      </c>
      <c r="CR63" s="177">
        <f t="shared" si="78"/>
        <v>0</v>
      </c>
      <c r="CS63" s="177">
        <f t="shared" si="78"/>
        <v>0</v>
      </c>
      <c r="CT63" s="177">
        <f t="shared" si="78"/>
        <v>0</v>
      </c>
      <c r="CU63" s="177">
        <f t="shared" si="78"/>
        <v>0</v>
      </c>
      <c r="CV63" s="177">
        <f t="shared" si="78"/>
        <v>0</v>
      </c>
      <c r="CW63" s="177">
        <f t="shared" si="78"/>
        <v>0</v>
      </c>
      <c r="CX63" s="177">
        <f t="shared" si="78"/>
        <v>0</v>
      </c>
      <c r="CY63" s="177">
        <f t="shared" si="78"/>
        <v>0</v>
      </c>
      <c r="CZ63" s="177">
        <f t="shared" si="78"/>
        <v>0</v>
      </c>
      <c r="DA63" s="177">
        <f t="shared" si="78"/>
        <v>0</v>
      </c>
      <c r="DB63" s="177">
        <f t="shared" si="78"/>
        <v>0</v>
      </c>
      <c r="DC63" s="177">
        <f t="shared" si="78"/>
        <v>0</v>
      </c>
      <c r="DD63" s="177">
        <f t="shared" si="78"/>
        <v>0</v>
      </c>
      <c r="DE63" s="177">
        <f t="shared" si="78"/>
        <v>0</v>
      </c>
      <c r="DF63" s="177">
        <f t="shared" si="78"/>
        <v>0</v>
      </c>
      <c r="DG63" s="177">
        <f t="shared" si="78"/>
        <v>0</v>
      </c>
      <c r="DH63" s="177">
        <f t="shared" si="78"/>
        <v>0</v>
      </c>
      <c r="DI63" s="177">
        <f t="shared" si="78"/>
        <v>0</v>
      </c>
      <c r="DJ63" s="177">
        <f t="shared" si="78"/>
        <v>0</v>
      </c>
      <c r="DK63" s="177">
        <f t="shared" si="78"/>
        <v>0</v>
      </c>
      <c r="DL63" s="177">
        <f t="shared" si="78"/>
        <v>0</v>
      </c>
      <c r="DM63" s="177">
        <f t="shared" si="78"/>
        <v>0</v>
      </c>
      <c r="DN63" s="177">
        <f t="shared" si="78"/>
        <v>0</v>
      </c>
      <c r="DO63" s="177">
        <f t="shared" si="78"/>
        <v>0</v>
      </c>
      <c r="DP63" s="177">
        <f t="shared" si="78"/>
        <v>0</v>
      </c>
      <c r="DQ63" s="177">
        <f t="shared" si="78"/>
        <v>0</v>
      </c>
      <c r="DR63" s="177">
        <f t="shared" si="78"/>
        <v>0</v>
      </c>
      <c r="DS63" s="177">
        <f t="shared" si="78"/>
        <v>0</v>
      </c>
      <c r="DT63" s="177">
        <f t="shared" si="78"/>
        <v>0</v>
      </c>
      <c r="DU63" s="177">
        <f t="shared" si="78"/>
        <v>0</v>
      </c>
      <c r="DV63" s="177">
        <f t="shared" si="78"/>
        <v>0</v>
      </c>
      <c r="DW63" s="177">
        <f t="shared" si="78"/>
        <v>0</v>
      </c>
      <c r="DX63" s="177">
        <f t="shared" si="78"/>
        <v>0</v>
      </c>
      <c r="DY63" s="177">
        <f t="shared" si="78"/>
        <v>0</v>
      </c>
      <c r="DZ63" s="177">
        <f t="shared" si="78"/>
        <v>0</v>
      </c>
      <c r="EA63" s="177">
        <f t="shared" si="78"/>
        <v>0</v>
      </c>
      <c r="EB63" s="177">
        <f t="shared" si="78"/>
        <v>0</v>
      </c>
      <c r="EC63" s="177">
        <f t="shared" si="78"/>
        <v>0</v>
      </c>
      <c r="ED63" s="177">
        <f t="shared" si="78"/>
        <v>0</v>
      </c>
      <c r="EE63" s="177">
        <f t="shared" si="78"/>
        <v>0</v>
      </c>
      <c r="EF63" s="177">
        <f t="shared" si="78"/>
        <v>0</v>
      </c>
      <c r="EG63" s="177">
        <f t="shared" si="78"/>
        <v>0</v>
      </c>
      <c r="EH63" s="177">
        <f t="shared" si="78"/>
        <v>0</v>
      </c>
      <c r="EI63" s="177">
        <f t="shared" si="78"/>
        <v>0</v>
      </c>
      <c r="EJ63" s="177">
        <f t="shared" si="78"/>
        <v>0</v>
      </c>
      <c r="EK63" s="177">
        <f t="shared" si="78"/>
        <v>0</v>
      </c>
      <c r="EL63" s="177">
        <f t="shared" si="78"/>
        <v>0</v>
      </c>
      <c r="EM63" s="177">
        <f t="shared" si="78"/>
        <v>0</v>
      </c>
      <c r="EN63" s="177">
        <f t="shared" si="78"/>
        <v>0</v>
      </c>
      <c r="EO63" s="177">
        <f t="shared" si="78"/>
        <v>0</v>
      </c>
      <c r="EP63" s="177">
        <f t="shared" si="78"/>
        <v>0</v>
      </c>
      <c r="EQ63" s="177">
        <f t="shared" si="78"/>
        <v>0</v>
      </c>
      <c r="ER63" s="177">
        <f t="shared" si="78"/>
        <v>0</v>
      </c>
      <c r="ES63" s="177">
        <f t="shared" si="78"/>
        <v>0</v>
      </c>
      <c r="ET63" s="177">
        <f t="shared" si="78"/>
        <v>0</v>
      </c>
      <c r="EU63" s="177">
        <f t="shared" si="78"/>
        <v>0</v>
      </c>
      <c r="EV63" s="177">
        <f t="shared" ref="EV63:FI63" si="79">EU65</f>
        <v>0</v>
      </c>
      <c r="EW63" s="177">
        <f t="shared" si="79"/>
        <v>0</v>
      </c>
      <c r="EX63" s="177">
        <f t="shared" si="79"/>
        <v>0</v>
      </c>
      <c r="EY63" s="177">
        <f t="shared" si="79"/>
        <v>0</v>
      </c>
      <c r="EZ63" s="177">
        <f t="shared" si="79"/>
        <v>0</v>
      </c>
      <c r="FA63" s="177">
        <f t="shared" si="79"/>
        <v>0</v>
      </c>
      <c r="FB63" s="177">
        <f t="shared" si="79"/>
        <v>0</v>
      </c>
      <c r="FC63" s="177">
        <f t="shared" si="79"/>
        <v>0</v>
      </c>
      <c r="FD63" s="177">
        <f t="shared" si="79"/>
        <v>0</v>
      </c>
      <c r="FE63" s="177">
        <f t="shared" si="79"/>
        <v>0</v>
      </c>
      <c r="FF63" s="177">
        <f t="shared" si="79"/>
        <v>0</v>
      </c>
      <c r="FG63" s="177">
        <f t="shared" si="79"/>
        <v>0</v>
      </c>
      <c r="FH63" s="177">
        <f t="shared" si="79"/>
        <v>0</v>
      </c>
      <c r="FI63" s="177">
        <f t="shared" si="79"/>
        <v>0</v>
      </c>
      <c r="FJ63" s="16"/>
    </row>
    <row r="64" spans="1:166" outlineLevel="2" x14ac:dyDescent="0.3">
      <c r="A64" s="1"/>
      <c r="B64" s="1"/>
      <c r="C64" s="1"/>
      <c r="D64" s="1" t="s">
        <v>123</v>
      </c>
      <c r="E64" s="13"/>
      <c r="F64" s="178">
        <f>Calculation!F134</f>
        <v>0</v>
      </c>
      <c r="G64" s="1"/>
      <c r="H64" s="1"/>
      <c r="I64" s="1"/>
      <c r="J64" s="1"/>
      <c r="K64" s="1"/>
      <c r="L64" s="1"/>
      <c r="M64" s="1"/>
      <c r="N64" s="1"/>
      <c r="O64" s="1"/>
      <c r="P64" s="1"/>
      <c r="Q64" s="1"/>
      <c r="R64" s="1"/>
      <c r="S64" s="13" t="s">
        <v>93</v>
      </c>
      <c r="T64" s="176">
        <f>SUM($V64:$FJ64)</f>
        <v>0</v>
      </c>
      <c r="U64" s="1"/>
      <c r="V64" s="177">
        <f>-MIN(V63,V60)</f>
        <v>0</v>
      </c>
      <c r="W64" s="177">
        <f>-MIN(W63,W60)</f>
        <v>0</v>
      </c>
      <c r="X64" s="177">
        <f t="shared" ref="X64:CI64" si="80">-MIN(X63,X60)</f>
        <v>0</v>
      </c>
      <c r="Y64" s="177">
        <f t="shared" si="80"/>
        <v>0</v>
      </c>
      <c r="Z64" s="177">
        <f t="shared" si="80"/>
        <v>0</v>
      </c>
      <c r="AA64" s="177">
        <f t="shared" si="80"/>
        <v>0</v>
      </c>
      <c r="AB64" s="177">
        <f t="shared" si="80"/>
        <v>0</v>
      </c>
      <c r="AC64" s="177">
        <f t="shared" si="80"/>
        <v>0</v>
      </c>
      <c r="AD64" s="177">
        <f t="shared" si="80"/>
        <v>0</v>
      </c>
      <c r="AE64" s="177">
        <f t="shared" si="80"/>
        <v>0</v>
      </c>
      <c r="AF64" s="177">
        <f t="shared" si="80"/>
        <v>0</v>
      </c>
      <c r="AG64" s="177">
        <f t="shared" si="80"/>
        <v>0</v>
      </c>
      <c r="AH64" s="177">
        <f t="shared" si="80"/>
        <v>0</v>
      </c>
      <c r="AI64" s="177">
        <f t="shared" si="80"/>
        <v>0</v>
      </c>
      <c r="AJ64" s="177">
        <f t="shared" si="80"/>
        <v>0</v>
      </c>
      <c r="AK64" s="177">
        <f t="shared" si="80"/>
        <v>0</v>
      </c>
      <c r="AL64" s="177">
        <f t="shared" si="80"/>
        <v>0</v>
      </c>
      <c r="AM64" s="177">
        <f t="shared" si="80"/>
        <v>0</v>
      </c>
      <c r="AN64" s="177">
        <f t="shared" si="80"/>
        <v>0</v>
      </c>
      <c r="AO64" s="177">
        <f t="shared" si="80"/>
        <v>0</v>
      </c>
      <c r="AP64" s="177">
        <f t="shared" si="80"/>
        <v>0</v>
      </c>
      <c r="AQ64" s="177">
        <f t="shared" si="80"/>
        <v>0</v>
      </c>
      <c r="AR64" s="177">
        <f t="shared" si="80"/>
        <v>0</v>
      </c>
      <c r="AS64" s="177">
        <f t="shared" si="80"/>
        <v>0</v>
      </c>
      <c r="AT64" s="177">
        <f t="shared" si="80"/>
        <v>0</v>
      </c>
      <c r="AU64" s="177">
        <f t="shared" si="80"/>
        <v>0</v>
      </c>
      <c r="AV64" s="177">
        <f t="shared" si="80"/>
        <v>0</v>
      </c>
      <c r="AW64" s="177">
        <f t="shared" si="80"/>
        <v>0</v>
      </c>
      <c r="AX64" s="177">
        <f t="shared" si="80"/>
        <v>0</v>
      </c>
      <c r="AY64" s="177">
        <f t="shared" si="80"/>
        <v>0</v>
      </c>
      <c r="AZ64" s="177">
        <f t="shared" si="80"/>
        <v>0</v>
      </c>
      <c r="BA64" s="177">
        <f t="shared" si="80"/>
        <v>0</v>
      </c>
      <c r="BB64" s="177">
        <f t="shared" si="80"/>
        <v>0</v>
      </c>
      <c r="BC64" s="177">
        <f t="shared" si="80"/>
        <v>0</v>
      </c>
      <c r="BD64" s="177">
        <f t="shared" si="80"/>
        <v>0</v>
      </c>
      <c r="BE64" s="177">
        <f t="shared" si="80"/>
        <v>0</v>
      </c>
      <c r="BF64" s="177">
        <f t="shared" si="80"/>
        <v>0</v>
      </c>
      <c r="BG64" s="177">
        <f t="shared" si="80"/>
        <v>0</v>
      </c>
      <c r="BH64" s="177">
        <f t="shared" si="80"/>
        <v>0</v>
      </c>
      <c r="BI64" s="177">
        <f t="shared" si="80"/>
        <v>0</v>
      </c>
      <c r="BJ64" s="177">
        <f t="shared" si="80"/>
        <v>0</v>
      </c>
      <c r="BK64" s="177">
        <f t="shared" si="80"/>
        <v>0</v>
      </c>
      <c r="BL64" s="177">
        <f t="shared" si="80"/>
        <v>0</v>
      </c>
      <c r="BM64" s="177">
        <f t="shared" si="80"/>
        <v>0</v>
      </c>
      <c r="BN64" s="177">
        <f t="shared" si="80"/>
        <v>0</v>
      </c>
      <c r="BO64" s="177">
        <f t="shared" si="80"/>
        <v>0</v>
      </c>
      <c r="BP64" s="177">
        <f t="shared" si="80"/>
        <v>0</v>
      </c>
      <c r="BQ64" s="177">
        <f t="shared" si="80"/>
        <v>0</v>
      </c>
      <c r="BR64" s="177">
        <f t="shared" si="80"/>
        <v>0</v>
      </c>
      <c r="BS64" s="177">
        <f t="shared" si="80"/>
        <v>0</v>
      </c>
      <c r="BT64" s="177">
        <f t="shared" si="80"/>
        <v>0</v>
      </c>
      <c r="BU64" s="177">
        <f t="shared" si="80"/>
        <v>0</v>
      </c>
      <c r="BV64" s="177">
        <f t="shared" si="80"/>
        <v>0</v>
      </c>
      <c r="BW64" s="177">
        <f t="shared" si="80"/>
        <v>0</v>
      </c>
      <c r="BX64" s="177">
        <f t="shared" si="80"/>
        <v>0</v>
      </c>
      <c r="BY64" s="177">
        <f t="shared" si="80"/>
        <v>0</v>
      </c>
      <c r="BZ64" s="177">
        <f t="shared" si="80"/>
        <v>0</v>
      </c>
      <c r="CA64" s="177">
        <f t="shared" si="80"/>
        <v>0</v>
      </c>
      <c r="CB64" s="177">
        <f t="shared" si="80"/>
        <v>0</v>
      </c>
      <c r="CC64" s="177">
        <f t="shared" si="80"/>
        <v>0</v>
      </c>
      <c r="CD64" s="177">
        <f t="shared" si="80"/>
        <v>0</v>
      </c>
      <c r="CE64" s="177">
        <f t="shared" si="80"/>
        <v>0</v>
      </c>
      <c r="CF64" s="177">
        <f t="shared" si="80"/>
        <v>0</v>
      </c>
      <c r="CG64" s="177">
        <f t="shared" si="80"/>
        <v>0</v>
      </c>
      <c r="CH64" s="177">
        <f t="shared" si="80"/>
        <v>0</v>
      </c>
      <c r="CI64" s="177">
        <f t="shared" si="80"/>
        <v>0</v>
      </c>
      <c r="CJ64" s="177">
        <f t="shared" ref="CJ64:EU64" si="81">-MIN(CJ63,CJ60)</f>
        <v>0</v>
      </c>
      <c r="CK64" s="177">
        <f t="shared" si="81"/>
        <v>0</v>
      </c>
      <c r="CL64" s="177">
        <f t="shared" si="81"/>
        <v>0</v>
      </c>
      <c r="CM64" s="177">
        <f t="shared" si="81"/>
        <v>0</v>
      </c>
      <c r="CN64" s="177">
        <f t="shared" si="81"/>
        <v>0</v>
      </c>
      <c r="CO64" s="177">
        <f t="shared" si="81"/>
        <v>0</v>
      </c>
      <c r="CP64" s="177">
        <f t="shared" si="81"/>
        <v>0</v>
      </c>
      <c r="CQ64" s="177">
        <f t="shared" si="81"/>
        <v>0</v>
      </c>
      <c r="CR64" s="177">
        <f t="shared" si="81"/>
        <v>0</v>
      </c>
      <c r="CS64" s="177">
        <f t="shared" si="81"/>
        <v>0</v>
      </c>
      <c r="CT64" s="177">
        <f t="shared" si="81"/>
        <v>0</v>
      </c>
      <c r="CU64" s="177">
        <f t="shared" si="81"/>
        <v>0</v>
      </c>
      <c r="CV64" s="177">
        <f t="shared" si="81"/>
        <v>0</v>
      </c>
      <c r="CW64" s="177">
        <f t="shared" si="81"/>
        <v>0</v>
      </c>
      <c r="CX64" s="177">
        <f t="shared" si="81"/>
        <v>0</v>
      </c>
      <c r="CY64" s="177">
        <f t="shared" si="81"/>
        <v>0</v>
      </c>
      <c r="CZ64" s="177">
        <f t="shared" si="81"/>
        <v>0</v>
      </c>
      <c r="DA64" s="177">
        <f t="shared" si="81"/>
        <v>0</v>
      </c>
      <c r="DB64" s="177">
        <f t="shared" si="81"/>
        <v>0</v>
      </c>
      <c r="DC64" s="177">
        <f t="shared" si="81"/>
        <v>0</v>
      </c>
      <c r="DD64" s="177">
        <f t="shared" si="81"/>
        <v>0</v>
      </c>
      <c r="DE64" s="177">
        <f t="shared" si="81"/>
        <v>0</v>
      </c>
      <c r="DF64" s="177">
        <f t="shared" si="81"/>
        <v>0</v>
      </c>
      <c r="DG64" s="177">
        <f t="shared" si="81"/>
        <v>0</v>
      </c>
      <c r="DH64" s="177">
        <f t="shared" si="81"/>
        <v>0</v>
      </c>
      <c r="DI64" s="177">
        <f t="shared" si="81"/>
        <v>0</v>
      </c>
      <c r="DJ64" s="177">
        <f t="shared" si="81"/>
        <v>0</v>
      </c>
      <c r="DK64" s="177">
        <f t="shared" si="81"/>
        <v>0</v>
      </c>
      <c r="DL64" s="177">
        <f t="shared" si="81"/>
        <v>0</v>
      </c>
      <c r="DM64" s="177">
        <f t="shared" si="81"/>
        <v>0</v>
      </c>
      <c r="DN64" s="177">
        <f t="shared" si="81"/>
        <v>0</v>
      </c>
      <c r="DO64" s="177">
        <f t="shared" si="81"/>
        <v>0</v>
      </c>
      <c r="DP64" s="177">
        <f t="shared" si="81"/>
        <v>0</v>
      </c>
      <c r="DQ64" s="177">
        <f t="shared" si="81"/>
        <v>0</v>
      </c>
      <c r="DR64" s="177">
        <f t="shared" si="81"/>
        <v>0</v>
      </c>
      <c r="DS64" s="177">
        <f t="shared" si="81"/>
        <v>0</v>
      </c>
      <c r="DT64" s="177">
        <f t="shared" si="81"/>
        <v>0</v>
      </c>
      <c r="DU64" s="177">
        <f t="shared" si="81"/>
        <v>0</v>
      </c>
      <c r="DV64" s="177">
        <f t="shared" si="81"/>
        <v>0</v>
      </c>
      <c r="DW64" s="177">
        <f t="shared" si="81"/>
        <v>0</v>
      </c>
      <c r="DX64" s="177">
        <f t="shared" si="81"/>
        <v>0</v>
      </c>
      <c r="DY64" s="177">
        <f t="shared" si="81"/>
        <v>0</v>
      </c>
      <c r="DZ64" s="177">
        <f t="shared" si="81"/>
        <v>0</v>
      </c>
      <c r="EA64" s="177">
        <f t="shared" si="81"/>
        <v>0</v>
      </c>
      <c r="EB64" s="177">
        <f t="shared" si="81"/>
        <v>0</v>
      </c>
      <c r="EC64" s="177">
        <f t="shared" si="81"/>
        <v>0</v>
      </c>
      <c r="ED64" s="177">
        <f t="shared" si="81"/>
        <v>0</v>
      </c>
      <c r="EE64" s="177">
        <f t="shared" si="81"/>
        <v>0</v>
      </c>
      <c r="EF64" s="177">
        <f t="shared" si="81"/>
        <v>0</v>
      </c>
      <c r="EG64" s="177">
        <f t="shared" si="81"/>
        <v>0</v>
      </c>
      <c r="EH64" s="177">
        <f t="shared" si="81"/>
        <v>0</v>
      </c>
      <c r="EI64" s="177">
        <f t="shared" si="81"/>
        <v>0</v>
      </c>
      <c r="EJ64" s="177">
        <f t="shared" si="81"/>
        <v>0</v>
      </c>
      <c r="EK64" s="177">
        <f t="shared" si="81"/>
        <v>0</v>
      </c>
      <c r="EL64" s="177">
        <f t="shared" si="81"/>
        <v>0</v>
      </c>
      <c r="EM64" s="177">
        <f t="shared" si="81"/>
        <v>0</v>
      </c>
      <c r="EN64" s="177">
        <f t="shared" si="81"/>
        <v>0</v>
      </c>
      <c r="EO64" s="177">
        <f t="shared" si="81"/>
        <v>0</v>
      </c>
      <c r="EP64" s="177">
        <f t="shared" si="81"/>
        <v>0</v>
      </c>
      <c r="EQ64" s="177">
        <f t="shared" si="81"/>
        <v>0</v>
      </c>
      <c r="ER64" s="177">
        <f t="shared" si="81"/>
        <v>0</v>
      </c>
      <c r="ES64" s="177">
        <f t="shared" si="81"/>
        <v>0</v>
      </c>
      <c r="ET64" s="177">
        <f t="shared" si="81"/>
        <v>0</v>
      </c>
      <c r="EU64" s="177">
        <f t="shared" si="81"/>
        <v>0</v>
      </c>
      <c r="EV64" s="177">
        <f t="shared" ref="EV64:FI64" si="82">-MIN(EV63,EV60)</f>
        <v>0</v>
      </c>
      <c r="EW64" s="177">
        <f t="shared" si="82"/>
        <v>0</v>
      </c>
      <c r="EX64" s="177">
        <f t="shared" si="82"/>
        <v>0</v>
      </c>
      <c r="EY64" s="177">
        <f t="shared" si="82"/>
        <v>0</v>
      </c>
      <c r="EZ64" s="177">
        <f t="shared" si="82"/>
        <v>0</v>
      </c>
      <c r="FA64" s="177">
        <f t="shared" si="82"/>
        <v>0</v>
      </c>
      <c r="FB64" s="177">
        <f t="shared" si="82"/>
        <v>0</v>
      </c>
      <c r="FC64" s="177">
        <f t="shared" si="82"/>
        <v>0</v>
      </c>
      <c r="FD64" s="177">
        <f t="shared" si="82"/>
        <v>0</v>
      </c>
      <c r="FE64" s="177">
        <f t="shared" si="82"/>
        <v>0</v>
      </c>
      <c r="FF64" s="177">
        <f t="shared" si="82"/>
        <v>0</v>
      </c>
      <c r="FG64" s="177">
        <f t="shared" si="82"/>
        <v>0</v>
      </c>
      <c r="FH64" s="177">
        <f t="shared" si="82"/>
        <v>0</v>
      </c>
      <c r="FI64" s="177">
        <f t="shared" si="82"/>
        <v>0</v>
      </c>
      <c r="FJ64" s="16"/>
    </row>
    <row r="65" spans="1:166" outlineLevel="2" x14ac:dyDescent="0.3">
      <c r="A65" s="1"/>
      <c r="B65" s="1"/>
      <c r="C65" s="1"/>
      <c r="D65" s="1" t="s">
        <v>124</v>
      </c>
      <c r="E65" s="13"/>
      <c r="F65" s="1"/>
      <c r="G65" s="1"/>
      <c r="H65" s="1"/>
      <c r="I65" s="1"/>
      <c r="J65" s="1"/>
      <c r="K65" s="1"/>
      <c r="L65" s="1"/>
      <c r="M65" s="1"/>
      <c r="N65" s="1"/>
      <c r="O65" s="1"/>
      <c r="P65" s="1"/>
      <c r="Q65" s="1"/>
      <c r="R65" s="1"/>
      <c r="U65" s="1"/>
      <c r="V65" s="177">
        <f>IF(SUM(V63:V64)&lt;0.000001,0,SUM(V63:V64))</f>
        <v>0</v>
      </c>
      <c r="W65" s="177">
        <f t="shared" ref="W65:CH65" si="83">IF(SUM(W63:W64)&lt;0.000001,0,SUM(W63:W64))</f>
        <v>0</v>
      </c>
      <c r="X65" s="177">
        <f t="shared" si="83"/>
        <v>0</v>
      </c>
      <c r="Y65" s="177">
        <f t="shared" si="83"/>
        <v>0</v>
      </c>
      <c r="Z65" s="177">
        <f t="shared" si="83"/>
        <v>0</v>
      </c>
      <c r="AA65" s="177">
        <f t="shared" si="83"/>
        <v>0</v>
      </c>
      <c r="AB65" s="177">
        <f t="shared" si="83"/>
        <v>0</v>
      </c>
      <c r="AC65" s="177">
        <f t="shared" si="83"/>
        <v>0</v>
      </c>
      <c r="AD65" s="177">
        <f t="shared" si="83"/>
        <v>0</v>
      </c>
      <c r="AE65" s="177">
        <f t="shared" si="83"/>
        <v>0</v>
      </c>
      <c r="AF65" s="177">
        <f t="shared" si="83"/>
        <v>0</v>
      </c>
      <c r="AG65" s="177">
        <f t="shared" si="83"/>
        <v>0</v>
      </c>
      <c r="AH65" s="177">
        <f t="shared" si="83"/>
        <v>0</v>
      </c>
      <c r="AI65" s="177">
        <f t="shared" si="83"/>
        <v>0</v>
      </c>
      <c r="AJ65" s="177">
        <f t="shared" si="83"/>
        <v>0</v>
      </c>
      <c r="AK65" s="177">
        <f t="shared" si="83"/>
        <v>0</v>
      </c>
      <c r="AL65" s="177">
        <f t="shared" si="83"/>
        <v>0</v>
      </c>
      <c r="AM65" s="177">
        <f t="shared" si="83"/>
        <v>0</v>
      </c>
      <c r="AN65" s="177">
        <f t="shared" si="83"/>
        <v>0</v>
      </c>
      <c r="AO65" s="177">
        <f t="shared" si="83"/>
        <v>0</v>
      </c>
      <c r="AP65" s="177">
        <f t="shared" si="83"/>
        <v>0</v>
      </c>
      <c r="AQ65" s="177">
        <f t="shared" si="83"/>
        <v>0</v>
      </c>
      <c r="AR65" s="177">
        <f t="shared" si="83"/>
        <v>0</v>
      </c>
      <c r="AS65" s="177">
        <f t="shared" si="83"/>
        <v>0</v>
      </c>
      <c r="AT65" s="177">
        <f t="shared" si="83"/>
        <v>0</v>
      </c>
      <c r="AU65" s="177">
        <f t="shared" si="83"/>
        <v>0</v>
      </c>
      <c r="AV65" s="177">
        <f t="shared" si="83"/>
        <v>0</v>
      </c>
      <c r="AW65" s="177">
        <f t="shared" si="83"/>
        <v>0</v>
      </c>
      <c r="AX65" s="177">
        <f t="shared" si="83"/>
        <v>0</v>
      </c>
      <c r="AY65" s="177">
        <f t="shared" si="83"/>
        <v>0</v>
      </c>
      <c r="AZ65" s="177">
        <f t="shared" si="83"/>
        <v>0</v>
      </c>
      <c r="BA65" s="177">
        <f t="shared" si="83"/>
        <v>0</v>
      </c>
      <c r="BB65" s="177">
        <f t="shared" si="83"/>
        <v>0</v>
      </c>
      <c r="BC65" s="177">
        <f t="shared" si="83"/>
        <v>0</v>
      </c>
      <c r="BD65" s="177">
        <f t="shared" si="83"/>
        <v>0</v>
      </c>
      <c r="BE65" s="177">
        <f t="shared" si="83"/>
        <v>0</v>
      </c>
      <c r="BF65" s="177">
        <f t="shared" si="83"/>
        <v>0</v>
      </c>
      <c r="BG65" s="177">
        <f t="shared" si="83"/>
        <v>0</v>
      </c>
      <c r="BH65" s="177">
        <f t="shared" si="83"/>
        <v>0</v>
      </c>
      <c r="BI65" s="177">
        <f t="shared" si="83"/>
        <v>0</v>
      </c>
      <c r="BJ65" s="177">
        <f t="shared" si="83"/>
        <v>0</v>
      </c>
      <c r="BK65" s="177">
        <f t="shared" si="83"/>
        <v>0</v>
      </c>
      <c r="BL65" s="177">
        <f t="shared" si="83"/>
        <v>0</v>
      </c>
      <c r="BM65" s="177">
        <f t="shared" si="83"/>
        <v>0</v>
      </c>
      <c r="BN65" s="177">
        <f t="shared" si="83"/>
        <v>0</v>
      </c>
      <c r="BO65" s="177">
        <f t="shared" si="83"/>
        <v>0</v>
      </c>
      <c r="BP65" s="177">
        <f t="shared" si="83"/>
        <v>0</v>
      </c>
      <c r="BQ65" s="177">
        <f t="shared" si="83"/>
        <v>0</v>
      </c>
      <c r="BR65" s="177">
        <f t="shared" si="83"/>
        <v>0</v>
      </c>
      <c r="BS65" s="177">
        <f t="shared" si="83"/>
        <v>0</v>
      </c>
      <c r="BT65" s="177">
        <f t="shared" si="83"/>
        <v>0</v>
      </c>
      <c r="BU65" s="177">
        <f t="shared" si="83"/>
        <v>0</v>
      </c>
      <c r="BV65" s="177">
        <f t="shared" si="83"/>
        <v>0</v>
      </c>
      <c r="BW65" s="177">
        <f t="shared" si="83"/>
        <v>0</v>
      </c>
      <c r="BX65" s="177">
        <f t="shared" si="83"/>
        <v>0</v>
      </c>
      <c r="BY65" s="177">
        <f t="shared" si="83"/>
        <v>0</v>
      </c>
      <c r="BZ65" s="177">
        <f t="shared" si="83"/>
        <v>0</v>
      </c>
      <c r="CA65" s="177">
        <f t="shared" si="83"/>
        <v>0</v>
      </c>
      <c r="CB65" s="177">
        <f t="shared" si="83"/>
        <v>0</v>
      </c>
      <c r="CC65" s="177">
        <f t="shared" si="83"/>
        <v>0</v>
      </c>
      <c r="CD65" s="177">
        <f t="shared" si="83"/>
        <v>0</v>
      </c>
      <c r="CE65" s="177">
        <f t="shared" si="83"/>
        <v>0</v>
      </c>
      <c r="CF65" s="177">
        <f t="shared" si="83"/>
        <v>0</v>
      </c>
      <c r="CG65" s="177">
        <f t="shared" si="83"/>
        <v>0</v>
      </c>
      <c r="CH65" s="177">
        <f t="shared" si="83"/>
        <v>0</v>
      </c>
      <c r="CI65" s="177">
        <f t="shared" ref="CI65:ET65" si="84">IF(SUM(CI63:CI64)&lt;0.000001,0,SUM(CI63:CI64))</f>
        <v>0</v>
      </c>
      <c r="CJ65" s="177">
        <f t="shared" si="84"/>
        <v>0</v>
      </c>
      <c r="CK65" s="177">
        <f t="shared" si="84"/>
        <v>0</v>
      </c>
      <c r="CL65" s="177">
        <f t="shared" si="84"/>
        <v>0</v>
      </c>
      <c r="CM65" s="177">
        <f t="shared" si="84"/>
        <v>0</v>
      </c>
      <c r="CN65" s="177">
        <f t="shared" si="84"/>
        <v>0</v>
      </c>
      <c r="CO65" s="177">
        <f t="shared" si="84"/>
        <v>0</v>
      </c>
      <c r="CP65" s="177">
        <f t="shared" si="84"/>
        <v>0</v>
      </c>
      <c r="CQ65" s="177">
        <f t="shared" si="84"/>
        <v>0</v>
      </c>
      <c r="CR65" s="177">
        <f t="shared" si="84"/>
        <v>0</v>
      </c>
      <c r="CS65" s="177">
        <f t="shared" si="84"/>
        <v>0</v>
      </c>
      <c r="CT65" s="177">
        <f t="shared" si="84"/>
        <v>0</v>
      </c>
      <c r="CU65" s="177">
        <f t="shared" si="84"/>
        <v>0</v>
      </c>
      <c r="CV65" s="177">
        <f t="shared" si="84"/>
        <v>0</v>
      </c>
      <c r="CW65" s="177">
        <f t="shared" si="84"/>
        <v>0</v>
      </c>
      <c r="CX65" s="177">
        <f t="shared" si="84"/>
        <v>0</v>
      </c>
      <c r="CY65" s="177">
        <f t="shared" si="84"/>
        <v>0</v>
      </c>
      <c r="CZ65" s="177">
        <f t="shared" si="84"/>
        <v>0</v>
      </c>
      <c r="DA65" s="177">
        <f t="shared" si="84"/>
        <v>0</v>
      </c>
      <c r="DB65" s="177">
        <f t="shared" si="84"/>
        <v>0</v>
      </c>
      <c r="DC65" s="177">
        <f t="shared" si="84"/>
        <v>0</v>
      </c>
      <c r="DD65" s="177">
        <f t="shared" si="84"/>
        <v>0</v>
      </c>
      <c r="DE65" s="177">
        <f t="shared" si="84"/>
        <v>0</v>
      </c>
      <c r="DF65" s="177">
        <f t="shared" si="84"/>
        <v>0</v>
      </c>
      <c r="DG65" s="177">
        <f t="shared" si="84"/>
        <v>0</v>
      </c>
      <c r="DH65" s="177">
        <f t="shared" si="84"/>
        <v>0</v>
      </c>
      <c r="DI65" s="177">
        <f t="shared" si="84"/>
        <v>0</v>
      </c>
      <c r="DJ65" s="177">
        <f t="shared" si="84"/>
        <v>0</v>
      </c>
      <c r="DK65" s="177">
        <f t="shared" si="84"/>
        <v>0</v>
      </c>
      <c r="DL65" s="177">
        <f t="shared" si="84"/>
        <v>0</v>
      </c>
      <c r="DM65" s="177">
        <f t="shared" si="84"/>
        <v>0</v>
      </c>
      <c r="DN65" s="177">
        <f t="shared" si="84"/>
        <v>0</v>
      </c>
      <c r="DO65" s="177">
        <f t="shared" si="84"/>
        <v>0</v>
      </c>
      <c r="DP65" s="177">
        <f t="shared" si="84"/>
        <v>0</v>
      </c>
      <c r="DQ65" s="177">
        <f t="shared" si="84"/>
        <v>0</v>
      </c>
      <c r="DR65" s="177">
        <f t="shared" si="84"/>
        <v>0</v>
      </c>
      <c r="DS65" s="177">
        <f t="shared" si="84"/>
        <v>0</v>
      </c>
      <c r="DT65" s="177">
        <f t="shared" si="84"/>
        <v>0</v>
      </c>
      <c r="DU65" s="177">
        <f t="shared" si="84"/>
        <v>0</v>
      </c>
      <c r="DV65" s="177">
        <f t="shared" si="84"/>
        <v>0</v>
      </c>
      <c r="DW65" s="177">
        <f t="shared" si="84"/>
        <v>0</v>
      </c>
      <c r="DX65" s="177">
        <f t="shared" si="84"/>
        <v>0</v>
      </c>
      <c r="DY65" s="177">
        <f t="shared" si="84"/>
        <v>0</v>
      </c>
      <c r="DZ65" s="177">
        <f t="shared" si="84"/>
        <v>0</v>
      </c>
      <c r="EA65" s="177">
        <f t="shared" si="84"/>
        <v>0</v>
      </c>
      <c r="EB65" s="177">
        <f t="shared" si="84"/>
        <v>0</v>
      </c>
      <c r="EC65" s="177">
        <f t="shared" si="84"/>
        <v>0</v>
      </c>
      <c r="ED65" s="177">
        <f t="shared" si="84"/>
        <v>0</v>
      </c>
      <c r="EE65" s="177">
        <f t="shared" si="84"/>
        <v>0</v>
      </c>
      <c r="EF65" s="177">
        <f t="shared" si="84"/>
        <v>0</v>
      </c>
      <c r="EG65" s="177">
        <f t="shared" si="84"/>
        <v>0</v>
      </c>
      <c r="EH65" s="177">
        <f t="shared" si="84"/>
        <v>0</v>
      </c>
      <c r="EI65" s="177">
        <f t="shared" si="84"/>
        <v>0</v>
      </c>
      <c r="EJ65" s="177">
        <f t="shared" si="84"/>
        <v>0</v>
      </c>
      <c r="EK65" s="177">
        <f t="shared" si="84"/>
        <v>0</v>
      </c>
      <c r="EL65" s="177">
        <f t="shared" si="84"/>
        <v>0</v>
      </c>
      <c r="EM65" s="177">
        <f t="shared" si="84"/>
        <v>0</v>
      </c>
      <c r="EN65" s="177">
        <f t="shared" si="84"/>
        <v>0</v>
      </c>
      <c r="EO65" s="177">
        <f t="shared" si="84"/>
        <v>0</v>
      </c>
      <c r="EP65" s="177">
        <f t="shared" si="84"/>
        <v>0</v>
      </c>
      <c r="EQ65" s="177">
        <f t="shared" si="84"/>
        <v>0</v>
      </c>
      <c r="ER65" s="177">
        <f t="shared" si="84"/>
        <v>0</v>
      </c>
      <c r="ES65" s="177">
        <f t="shared" si="84"/>
        <v>0</v>
      </c>
      <c r="ET65" s="177">
        <f t="shared" si="84"/>
        <v>0</v>
      </c>
      <c r="EU65" s="177">
        <f t="shared" ref="EU65:FI65" si="85">IF(SUM(EU63:EU64)&lt;0.000001,0,SUM(EU63:EU64))</f>
        <v>0</v>
      </c>
      <c r="EV65" s="177">
        <f t="shared" si="85"/>
        <v>0</v>
      </c>
      <c r="EW65" s="177">
        <f t="shared" si="85"/>
        <v>0</v>
      </c>
      <c r="EX65" s="177">
        <f t="shared" si="85"/>
        <v>0</v>
      </c>
      <c r="EY65" s="177">
        <f t="shared" si="85"/>
        <v>0</v>
      </c>
      <c r="EZ65" s="177">
        <f t="shared" si="85"/>
        <v>0</v>
      </c>
      <c r="FA65" s="177">
        <f t="shared" si="85"/>
        <v>0</v>
      </c>
      <c r="FB65" s="177">
        <f t="shared" si="85"/>
        <v>0</v>
      </c>
      <c r="FC65" s="177">
        <f t="shared" si="85"/>
        <v>0</v>
      </c>
      <c r="FD65" s="177">
        <f t="shared" si="85"/>
        <v>0</v>
      </c>
      <c r="FE65" s="177">
        <f t="shared" si="85"/>
        <v>0</v>
      </c>
      <c r="FF65" s="177">
        <f t="shared" si="85"/>
        <v>0</v>
      </c>
      <c r="FG65" s="177">
        <f t="shared" si="85"/>
        <v>0</v>
      </c>
      <c r="FH65" s="177">
        <f t="shared" si="85"/>
        <v>0</v>
      </c>
      <c r="FI65" s="177">
        <f t="shared" si="85"/>
        <v>0</v>
      </c>
      <c r="FJ65" s="16"/>
    </row>
    <row r="66" spans="1:166" outlineLevel="2" x14ac:dyDescent="0.3">
      <c r="A66" s="1"/>
      <c r="B66" s="1"/>
      <c r="C66" s="1"/>
      <c r="D66" s="1"/>
      <c r="E66" s="1"/>
      <c r="F66" s="1"/>
      <c r="G66" s="1"/>
      <c r="H66" s="1"/>
      <c r="I66" s="1"/>
      <c r="J66" s="1"/>
      <c r="K66" s="1"/>
      <c r="L66" s="1"/>
      <c r="M66" s="1"/>
      <c r="N66" s="1"/>
      <c r="O66" s="1"/>
      <c r="P66" s="1"/>
      <c r="Q66" s="1"/>
      <c r="R66" s="1"/>
      <c r="S66" s="1"/>
      <c r="T66" s="82"/>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6"/>
    </row>
    <row r="67" spans="1:166" outlineLevel="2" x14ac:dyDescent="0.3">
      <c r="A67" s="1"/>
      <c r="B67" s="1"/>
      <c r="C67" s="1"/>
      <c r="D67" s="1" t="s">
        <v>130</v>
      </c>
      <c r="E67" s="13"/>
      <c r="F67" s="1"/>
      <c r="G67" s="1"/>
      <c r="H67" s="1"/>
      <c r="I67" s="1"/>
      <c r="J67" s="1"/>
      <c r="K67" s="1"/>
      <c r="L67" s="1"/>
      <c r="M67" s="1"/>
      <c r="N67" s="1"/>
      <c r="O67" s="1"/>
      <c r="P67" s="1"/>
      <c r="Q67" s="1"/>
      <c r="R67" s="1"/>
      <c r="S67" s="13" t="s">
        <v>93</v>
      </c>
      <c r="T67" s="176">
        <f>SUM($V67:$FJ67)</f>
        <v>0</v>
      </c>
      <c r="U67" s="1"/>
      <c r="V67" s="177">
        <f>V60+V64</f>
        <v>0</v>
      </c>
      <c r="W67" s="177">
        <f t="shared" ref="W67:CH67" si="86">W60+W64</f>
        <v>0</v>
      </c>
      <c r="X67" s="177">
        <f t="shared" si="86"/>
        <v>0</v>
      </c>
      <c r="Y67" s="177">
        <f t="shared" si="86"/>
        <v>0</v>
      </c>
      <c r="Z67" s="177">
        <f t="shared" si="86"/>
        <v>0</v>
      </c>
      <c r="AA67" s="177">
        <f t="shared" si="86"/>
        <v>0</v>
      </c>
      <c r="AB67" s="177">
        <f t="shared" si="86"/>
        <v>0</v>
      </c>
      <c r="AC67" s="177">
        <f t="shared" si="86"/>
        <v>0</v>
      </c>
      <c r="AD67" s="177">
        <f t="shared" si="86"/>
        <v>0</v>
      </c>
      <c r="AE67" s="177">
        <f t="shared" si="86"/>
        <v>0</v>
      </c>
      <c r="AF67" s="177">
        <f t="shared" si="86"/>
        <v>0</v>
      </c>
      <c r="AG67" s="177">
        <f t="shared" si="86"/>
        <v>0</v>
      </c>
      <c r="AH67" s="177">
        <f t="shared" si="86"/>
        <v>0</v>
      </c>
      <c r="AI67" s="177">
        <f t="shared" si="86"/>
        <v>0</v>
      </c>
      <c r="AJ67" s="177">
        <f t="shared" si="86"/>
        <v>0</v>
      </c>
      <c r="AK67" s="177">
        <f t="shared" si="86"/>
        <v>0</v>
      </c>
      <c r="AL67" s="177">
        <f t="shared" si="86"/>
        <v>0</v>
      </c>
      <c r="AM67" s="177">
        <f t="shared" si="86"/>
        <v>0</v>
      </c>
      <c r="AN67" s="177">
        <f t="shared" si="86"/>
        <v>0</v>
      </c>
      <c r="AO67" s="177">
        <f t="shared" si="86"/>
        <v>0</v>
      </c>
      <c r="AP67" s="177">
        <f t="shared" si="86"/>
        <v>0</v>
      </c>
      <c r="AQ67" s="177">
        <f t="shared" si="86"/>
        <v>0</v>
      </c>
      <c r="AR67" s="177">
        <f t="shared" si="86"/>
        <v>0</v>
      </c>
      <c r="AS67" s="177">
        <f t="shared" si="86"/>
        <v>0</v>
      </c>
      <c r="AT67" s="177">
        <f t="shared" si="86"/>
        <v>0</v>
      </c>
      <c r="AU67" s="177">
        <f t="shared" si="86"/>
        <v>0</v>
      </c>
      <c r="AV67" s="177">
        <f t="shared" si="86"/>
        <v>0</v>
      </c>
      <c r="AW67" s="177">
        <f t="shared" si="86"/>
        <v>0</v>
      </c>
      <c r="AX67" s="177">
        <f t="shared" si="86"/>
        <v>0</v>
      </c>
      <c r="AY67" s="177">
        <f t="shared" si="86"/>
        <v>0</v>
      </c>
      <c r="AZ67" s="177">
        <f t="shared" si="86"/>
        <v>0</v>
      </c>
      <c r="BA67" s="177">
        <f t="shared" si="86"/>
        <v>0</v>
      </c>
      <c r="BB67" s="177">
        <f t="shared" si="86"/>
        <v>0</v>
      </c>
      <c r="BC67" s="177">
        <f t="shared" si="86"/>
        <v>0</v>
      </c>
      <c r="BD67" s="177">
        <f t="shared" si="86"/>
        <v>0</v>
      </c>
      <c r="BE67" s="177">
        <f t="shared" si="86"/>
        <v>0</v>
      </c>
      <c r="BF67" s="177">
        <f t="shared" si="86"/>
        <v>0</v>
      </c>
      <c r="BG67" s="177">
        <f t="shared" si="86"/>
        <v>0</v>
      </c>
      <c r="BH67" s="177">
        <f t="shared" si="86"/>
        <v>0</v>
      </c>
      <c r="BI67" s="177">
        <f t="shared" si="86"/>
        <v>0</v>
      </c>
      <c r="BJ67" s="177">
        <f t="shared" si="86"/>
        <v>0</v>
      </c>
      <c r="BK67" s="177">
        <f t="shared" si="86"/>
        <v>0</v>
      </c>
      <c r="BL67" s="177">
        <f t="shared" si="86"/>
        <v>0</v>
      </c>
      <c r="BM67" s="177">
        <f t="shared" si="86"/>
        <v>0</v>
      </c>
      <c r="BN67" s="177">
        <f t="shared" si="86"/>
        <v>0</v>
      </c>
      <c r="BO67" s="177">
        <f t="shared" si="86"/>
        <v>0</v>
      </c>
      <c r="BP67" s="177">
        <f t="shared" si="86"/>
        <v>0</v>
      </c>
      <c r="BQ67" s="177">
        <f t="shared" si="86"/>
        <v>0</v>
      </c>
      <c r="BR67" s="177">
        <f t="shared" si="86"/>
        <v>0</v>
      </c>
      <c r="BS67" s="177">
        <f t="shared" si="86"/>
        <v>0</v>
      </c>
      <c r="BT67" s="177">
        <f t="shared" si="86"/>
        <v>0</v>
      </c>
      <c r="BU67" s="177">
        <f t="shared" si="86"/>
        <v>0</v>
      </c>
      <c r="BV67" s="177">
        <f t="shared" si="86"/>
        <v>0</v>
      </c>
      <c r="BW67" s="177">
        <f t="shared" si="86"/>
        <v>0</v>
      </c>
      <c r="BX67" s="177">
        <f t="shared" si="86"/>
        <v>0</v>
      </c>
      <c r="BY67" s="177">
        <f t="shared" si="86"/>
        <v>0</v>
      </c>
      <c r="BZ67" s="177">
        <f t="shared" si="86"/>
        <v>0</v>
      </c>
      <c r="CA67" s="177">
        <f t="shared" si="86"/>
        <v>0</v>
      </c>
      <c r="CB67" s="177">
        <f t="shared" si="86"/>
        <v>0</v>
      </c>
      <c r="CC67" s="177">
        <f t="shared" si="86"/>
        <v>0</v>
      </c>
      <c r="CD67" s="177">
        <f t="shared" si="86"/>
        <v>0</v>
      </c>
      <c r="CE67" s="177">
        <f t="shared" si="86"/>
        <v>0</v>
      </c>
      <c r="CF67" s="177">
        <f t="shared" si="86"/>
        <v>0</v>
      </c>
      <c r="CG67" s="177">
        <f t="shared" si="86"/>
        <v>0</v>
      </c>
      <c r="CH67" s="177">
        <f t="shared" si="86"/>
        <v>0</v>
      </c>
      <c r="CI67" s="177">
        <f t="shared" ref="CI67:ET67" si="87">CI60+CI64</f>
        <v>0</v>
      </c>
      <c r="CJ67" s="177">
        <f t="shared" si="87"/>
        <v>0</v>
      </c>
      <c r="CK67" s="177">
        <f t="shared" si="87"/>
        <v>0</v>
      </c>
      <c r="CL67" s="177">
        <f t="shared" si="87"/>
        <v>0</v>
      </c>
      <c r="CM67" s="177">
        <f t="shared" si="87"/>
        <v>0</v>
      </c>
      <c r="CN67" s="177">
        <f t="shared" si="87"/>
        <v>0</v>
      </c>
      <c r="CO67" s="177">
        <f t="shared" si="87"/>
        <v>0</v>
      </c>
      <c r="CP67" s="177">
        <f t="shared" si="87"/>
        <v>0</v>
      </c>
      <c r="CQ67" s="177">
        <f t="shared" si="87"/>
        <v>0</v>
      </c>
      <c r="CR67" s="177">
        <f t="shared" si="87"/>
        <v>0</v>
      </c>
      <c r="CS67" s="177">
        <f t="shared" si="87"/>
        <v>0</v>
      </c>
      <c r="CT67" s="177">
        <f t="shared" si="87"/>
        <v>0</v>
      </c>
      <c r="CU67" s="177">
        <f t="shared" si="87"/>
        <v>0</v>
      </c>
      <c r="CV67" s="177">
        <f t="shared" si="87"/>
        <v>0</v>
      </c>
      <c r="CW67" s="177">
        <f t="shared" si="87"/>
        <v>0</v>
      </c>
      <c r="CX67" s="177">
        <f t="shared" si="87"/>
        <v>0</v>
      </c>
      <c r="CY67" s="177">
        <f t="shared" si="87"/>
        <v>0</v>
      </c>
      <c r="CZ67" s="177">
        <f t="shared" si="87"/>
        <v>0</v>
      </c>
      <c r="DA67" s="177">
        <f t="shared" si="87"/>
        <v>0</v>
      </c>
      <c r="DB67" s="177">
        <f t="shared" si="87"/>
        <v>0</v>
      </c>
      <c r="DC67" s="177">
        <f t="shared" si="87"/>
        <v>0</v>
      </c>
      <c r="DD67" s="177">
        <f t="shared" si="87"/>
        <v>0</v>
      </c>
      <c r="DE67" s="177">
        <f t="shared" si="87"/>
        <v>0</v>
      </c>
      <c r="DF67" s="177">
        <f t="shared" si="87"/>
        <v>0</v>
      </c>
      <c r="DG67" s="177">
        <f t="shared" si="87"/>
        <v>0</v>
      </c>
      <c r="DH67" s="177">
        <f t="shared" si="87"/>
        <v>0</v>
      </c>
      <c r="DI67" s="177">
        <f t="shared" si="87"/>
        <v>0</v>
      </c>
      <c r="DJ67" s="177">
        <f t="shared" si="87"/>
        <v>0</v>
      </c>
      <c r="DK67" s="177">
        <f t="shared" si="87"/>
        <v>0</v>
      </c>
      <c r="DL67" s="177">
        <f t="shared" si="87"/>
        <v>0</v>
      </c>
      <c r="DM67" s="177">
        <f t="shared" si="87"/>
        <v>0</v>
      </c>
      <c r="DN67" s="177">
        <f t="shared" si="87"/>
        <v>0</v>
      </c>
      <c r="DO67" s="177">
        <f t="shared" si="87"/>
        <v>0</v>
      </c>
      <c r="DP67" s="177">
        <f t="shared" si="87"/>
        <v>0</v>
      </c>
      <c r="DQ67" s="177">
        <f t="shared" si="87"/>
        <v>0</v>
      </c>
      <c r="DR67" s="177">
        <f t="shared" si="87"/>
        <v>0</v>
      </c>
      <c r="DS67" s="177">
        <f t="shared" si="87"/>
        <v>0</v>
      </c>
      <c r="DT67" s="177">
        <f t="shared" si="87"/>
        <v>0</v>
      </c>
      <c r="DU67" s="177">
        <f t="shared" si="87"/>
        <v>0</v>
      </c>
      <c r="DV67" s="177">
        <f t="shared" si="87"/>
        <v>0</v>
      </c>
      <c r="DW67" s="177">
        <f t="shared" si="87"/>
        <v>0</v>
      </c>
      <c r="DX67" s="177">
        <f t="shared" si="87"/>
        <v>0</v>
      </c>
      <c r="DY67" s="177">
        <f t="shared" si="87"/>
        <v>0</v>
      </c>
      <c r="DZ67" s="177">
        <f t="shared" si="87"/>
        <v>0</v>
      </c>
      <c r="EA67" s="177">
        <f t="shared" si="87"/>
        <v>0</v>
      </c>
      <c r="EB67" s="177">
        <f t="shared" si="87"/>
        <v>0</v>
      </c>
      <c r="EC67" s="177">
        <f t="shared" si="87"/>
        <v>0</v>
      </c>
      <c r="ED67" s="177">
        <f t="shared" si="87"/>
        <v>0</v>
      </c>
      <c r="EE67" s="177">
        <f t="shared" si="87"/>
        <v>0</v>
      </c>
      <c r="EF67" s="177">
        <f t="shared" si="87"/>
        <v>0</v>
      </c>
      <c r="EG67" s="177">
        <f t="shared" si="87"/>
        <v>0</v>
      </c>
      <c r="EH67" s="177">
        <f t="shared" si="87"/>
        <v>0</v>
      </c>
      <c r="EI67" s="177">
        <f t="shared" si="87"/>
        <v>0</v>
      </c>
      <c r="EJ67" s="177">
        <f t="shared" si="87"/>
        <v>0</v>
      </c>
      <c r="EK67" s="177">
        <f t="shared" si="87"/>
        <v>0</v>
      </c>
      <c r="EL67" s="177">
        <f t="shared" si="87"/>
        <v>0</v>
      </c>
      <c r="EM67" s="177">
        <f t="shared" si="87"/>
        <v>0</v>
      </c>
      <c r="EN67" s="177">
        <f t="shared" si="87"/>
        <v>0</v>
      </c>
      <c r="EO67" s="177">
        <f t="shared" si="87"/>
        <v>0</v>
      </c>
      <c r="EP67" s="177">
        <f t="shared" si="87"/>
        <v>0</v>
      </c>
      <c r="EQ67" s="177">
        <f t="shared" si="87"/>
        <v>0</v>
      </c>
      <c r="ER67" s="177">
        <f t="shared" si="87"/>
        <v>0</v>
      </c>
      <c r="ES67" s="177">
        <f t="shared" si="87"/>
        <v>0</v>
      </c>
      <c r="ET67" s="177">
        <f t="shared" si="87"/>
        <v>0</v>
      </c>
      <c r="EU67" s="177">
        <f t="shared" ref="EU67:FI67" si="88">EU60+EU64</f>
        <v>0</v>
      </c>
      <c r="EV67" s="177">
        <f t="shared" si="88"/>
        <v>0</v>
      </c>
      <c r="EW67" s="177">
        <f t="shared" si="88"/>
        <v>0</v>
      </c>
      <c r="EX67" s="177">
        <f t="shared" si="88"/>
        <v>0</v>
      </c>
      <c r="EY67" s="177">
        <f t="shared" si="88"/>
        <v>0</v>
      </c>
      <c r="EZ67" s="177">
        <f t="shared" si="88"/>
        <v>0</v>
      </c>
      <c r="FA67" s="177">
        <f t="shared" si="88"/>
        <v>0</v>
      </c>
      <c r="FB67" s="177">
        <f t="shared" si="88"/>
        <v>0</v>
      </c>
      <c r="FC67" s="177">
        <f t="shared" si="88"/>
        <v>0</v>
      </c>
      <c r="FD67" s="177">
        <f t="shared" si="88"/>
        <v>0</v>
      </c>
      <c r="FE67" s="177">
        <f t="shared" si="88"/>
        <v>0</v>
      </c>
      <c r="FF67" s="177">
        <f t="shared" si="88"/>
        <v>0</v>
      </c>
      <c r="FG67" s="177">
        <f t="shared" si="88"/>
        <v>0</v>
      </c>
      <c r="FH67" s="177">
        <f t="shared" si="88"/>
        <v>0</v>
      </c>
      <c r="FI67" s="177">
        <f t="shared" si="88"/>
        <v>0</v>
      </c>
      <c r="FJ67" s="16"/>
    </row>
    <row r="68" spans="1:166" outlineLevel="1" x14ac:dyDescent="0.3">
      <c r="A68" s="1"/>
      <c r="B68" s="1"/>
      <c r="C68" s="1"/>
      <c r="D68" s="1"/>
      <c r="E68" s="1"/>
      <c r="F68" s="17"/>
      <c r="G68" s="1"/>
      <c r="H68" s="1"/>
      <c r="I68" s="1"/>
      <c r="J68" s="1"/>
      <c r="K68" s="1"/>
      <c r="L68" s="1"/>
      <c r="M68" s="1"/>
      <c r="N68" s="1"/>
      <c r="O68" s="1"/>
      <c r="P68" s="1"/>
      <c r="Q68" s="1"/>
      <c r="R68" s="1"/>
      <c r="S68" s="1"/>
      <c r="T68" s="82"/>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6"/>
    </row>
    <row r="69" spans="1:166" outlineLevel="1" x14ac:dyDescent="0.3">
      <c r="A69" s="1"/>
      <c r="B69" s="1"/>
      <c r="C69" s="72" t="s">
        <v>131</v>
      </c>
      <c r="D69" s="71"/>
      <c r="E69" s="70"/>
      <c r="F69" s="70"/>
      <c r="G69" s="70"/>
      <c r="H69" s="70"/>
      <c r="I69" s="70"/>
      <c r="J69" s="70"/>
      <c r="K69" s="70"/>
      <c r="L69" s="70"/>
      <c r="M69" s="70"/>
      <c r="N69" s="70"/>
      <c r="O69" s="70"/>
      <c r="P69" s="70"/>
      <c r="Q69" s="70"/>
      <c r="R69" s="70"/>
      <c r="S69" s="70"/>
      <c r="T69" s="85"/>
      <c r="U69" s="70"/>
      <c r="V69" s="70"/>
      <c r="W69" s="70"/>
      <c r="X69" s="70"/>
      <c r="Y69" s="70"/>
      <c r="Z69" s="70"/>
      <c r="AA69" s="70"/>
      <c r="AB69" s="70"/>
      <c r="AC69" s="70"/>
      <c r="AD69" s="70"/>
      <c r="AE69" s="70"/>
      <c r="AF69" s="70"/>
      <c r="AG69" s="70"/>
      <c r="AH69" s="70"/>
      <c r="AI69" s="70"/>
      <c r="AJ69" s="70"/>
      <c r="AK69" s="70"/>
      <c r="AL69" s="70"/>
      <c r="AM69" s="70"/>
      <c r="AN69" s="70"/>
      <c r="AO69" s="70"/>
      <c r="AP69" s="70"/>
      <c r="AQ69" s="70"/>
      <c r="AR69" s="70"/>
      <c r="AS69" s="70"/>
      <c r="AT69" s="70"/>
      <c r="AU69" s="70"/>
      <c r="AV69" s="70"/>
      <c r="AW69" s="70"/>
      <c r="AX69" s="70"/>
      <c r="AY69" s="70"/>
      <c r="AZ69" s="70"/>
      <c r="BA69" s="70"/>
      <c r="BB69" s="70"/>
      <c r="BC69" s="70"/>
      <c r="BD69" s="70"/>
      <c r="BE69" s="70"/>
      <c r="BF69" s="70"/>
      <c r="BG69" s="70"/>
      <c r="BH69" s="70"/>
      <c r="BI69" s="70"/>
      <c r="BJ69" s="70"/>
      <c r="BK69" s="70"/>
      <c r="BL69" s="70"/>
      <c r="BM69" s="70"/>
      <c r="BN69" s="70"/>
      <c r="BO69" s="70"/>
      <c r="BP69" s="70"/>
      <c r="BQ69" s="70"/>
      <c r="BR69" s="70"/>
      <c r="BS69" s="70"/>
      <c r="BT69" s="70"/>
      <c r="BU69" s="70"/>
      <c r="BV69" s="70"/>
      <c r="BW69" s="70"/>
      <c r="BX69" s="70"/>
      <c r="BY69" s="70"/>
      <c r="BZ69" s="70"/>
      <c r="CA69" s="70"/>
      <c r="CB69" s="70"/>
      <c r="CC69" s="70"/>
      <c r="CD69" s="70"/>
      <c r="CE69" s="70"/>
      <c r="CF69" s="70"/>
      <c r="CG69" s="70"/>
      <c r="CH69" s="70"/>
      <c r="CI69" s="70"/>
      <c r="CJ69" s="70"/>
      <c r="CK69" s="70"/>
      <c r="CL69" s="70"/>
      <c r="CM69" s="70"/>
      <c r="CN69" s="70"/>
      <c r="CO69" s="70"/>
      <c r="CP69" s="70"/>
      <c r="CQ69" s="70"/>
      <c r="CR69" s="70"/>
      <c r="CS69" s="70"/>
      <c r="CT69" s="70"/>
      <c r="CU69" s="70"/>
      <c r="CV69" s="70"/>
      <c r="CW69" s="70"/>
      <c r="CX69" s="70"/>
      <c r="CY69" s="70"/>
      <c r="CZ69" s="70"/>
      <c r="DA69" s="70"/>
      <c r="DB69" s="70"/>
      <c r="DC69" s="70"/>
      <c r="DD69" s="70"/>
      <c r="DE69" s="70"/>
      <c r="DF69" s="70"/>
      <c r="DG69" s="70"/>
      <c r="DH69" s="70"/>
      <c r="DI69" s="70"/>
      <c r="DJ69" s="70"/>
      <c r="DK69" s="70"/>
      <c r="DL69" s="70"/>
      <c r="DM69" s="70"/>
      <c r="DN69" s="70"/>
      <c r="DO69" s="70"/>
      <c r="DP69" s="70"/>
      <c r="DQ69" s="70"/>
      <c r="DR69" s="70"/>
      <c r="DS69" s="70"/>
      <c r="DT69" s="70"/>
      <c r="DU69" s="70"/>
      <c r="DV69" s="70"/>
      <c r="DW69" s="70"/>
      <c r="DX69" s="70"/>
      <c r="DY69" s="70"/>
      <c r="DZ69" s="70"/>
      <c r="EA69" s="70"/>
      <c r="EB69" s="70"/>
      <c r="EC69" s="70"/>
      <c r="ED69" s="70"/>
      <c r="EE69" s="70"/>
      <c r="EF69" s="70"/>
      <c r="EG69" s="70"/>
      <c r="EH69" s="70"/>
      <c r="EI69" s="70"/>
      <c r="EJ69" s="70"/>
      <c r="EK69" s="70"/>
      <c r="EL69" s="70"/>
      <c r="EM69" s="70"/>
      <c r="EN69" s="70"/>
      <c r="EO69" s="70"/>
      <c r="EP69" s="70"/>
      <c r="EQ69" s="70"/>
      <c r="ER69" s="70"/>
      <c r="ES69" s="70"/>
      <c r="ET69" s="70"/>
      <c r="EU69" s="70"/>
      <c r="EV69" s="70"/>
      <c r="EW69" s="70"/>
      <c r="EX69" s="70"/>
      <c r="EY69" s="70"/>
      <c r="EZ69" s="70"/>
      <c r="FA69" s="70"/>
      <c r="FB69" s="70"/>
      <c r="FC69" s="70"/>
      <c r="FD69" s="70"/>
      <c r="FE69" s="70"/>
      <c r="FF69" s="70"/>
      <c r="FG69" s="70"/>
      <c r="FH69" s="70"/>
      <c r="FI69" s="70"/>
      <c r="FJ69" s="16"/>
    </row>
    <row r="70" spans="1:166" outlineLevel="2" x14ac:dyDescent="0.3">
      <c r="A70" s="1"/>
      <c r="B70" s="1"/>
      <c r="C70" s="1"/>
      <c r="D70" s="1"/>
      <c r="E70" s="1"/>
      <c r="F70" s="1"/>
      <c r="G70" s="1"/>
      <c r="H70" s="1"/>
      <c r="I70" s="1"/>
      <c r="J70" s="1"/>
      <c r="K70" s="1"/>
      <c r="L70" s="1"/>
      <c r="M70" s="1"/>
      <c r="N70" s="1"/>
      <c r="O70" s="1"/>
      <c r="P70" s="1"/>
      <c r="Q70" s="1"/>
      <c r="R70" s="1"/>
      <c r="S70" s="1"/>
      <c r="T70" s="82"/>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6"/>
    </row>
    <row r="71" spans="1:166" outlineLevel="2" x14ac:dyDescent="0.3">
      <c r="A71" s="1"/>
      <c r="B71" s="1"/>
      <c r="C71" s="1"/>
      <c r="D71" s="2" t="s">
        <v>57</v>
      </c>
      <c r="E71" s="1"/>
      <c r="F71" s="1"/>
      <c r="G71" s="1"/>
      <c r="H71" s="1"/>
      <c r="I71" s="1"/>
      <c r="J71" s="1"/>
      <c r="K71" s="1"/>
      <c r="L71" s="1"/>
      <c r="M71" s="1"/>
      <c r="N71" s="1"/>
      <c r="O71" s="1"/>
      <c r="P71" s="1"/>
      <c r="Q71" s="1"/>
      <c r="R71" s="1"/>
      <c r="S71" s="1"/>
      <c r="T71" s="82"/>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6"/>
    </row>
    <row r="72" spans="1:166" outlineLevel="2" x14ac:dyDescent="0.3">
      <c r="A72" s="1"/>
      <c r="B72" s="1"/>
      <c r="C72" s="1"/>
      <c r="D72" s="1" t="s">
        <v>122</v>
      </c>
      <c r="E72" s="13"/>
      <c r="F72" s="1"/>
      <c r="G72" s="1"/>
      <c r="H72" s="1"/>
      <c r="I72" s="1"/>
      <c r="J72" s="1"/>
      <c r="K72" s="1"/>
      <c r="L72" s="1"/>
      <c r="M72" s="1"/>
      <c r="N72" s="1"/>
      <c r="O72" s="1"/>
      <c r="P72" s="1"/>
      <c r="Q72" s="1"/>
      <c r="R72" s="1"/>
      <c r="U72" s="1"/>
      <c r="V72" s="177">
        <f>U77</f>
        <v>0</v>
      </c>
      <c r="W72" s="177">
        <f t="shared" ref="W72:X72" si="89">V77</f>
        <v>0</v>
      </c>
      <c r="X72" s="177">
        <f t="shared" si="89"/>
        <v>0</v>
      </c>
      <c r="Y72" s="177">
        <f>X77</f>
        <v>0</v>
      </c>
      <c r="Z72" s="177">
        <f t="shared" ref="Z72:CK72" si="90">Y77</f>
        <v>0</v>
      </c>
      <c r="AA72" s="177">
        <f t="shared" si="90"/>
        <v>0</v>
      </c>
      <c r="AB72" s="177">
        <f t="shared" si="90"/>
        <v>0</v>
      </c>
      <c r="AC72" s="177">
        <f t="shared" si="90"/>
        <v>0</v>
      </c>
      <c r="AD72" s="177">
        <f t="shared" si="90"/>
        <v>0</v>
      </c>
      <c r="AE72" s="177">
        <f t="shared" si="90"/>
        <v>0</v>
      </c>
      <c r="AF72" s="177">
        <f t="shared" si="90"/>
        <v>0</v>
      </c>
      <c r="AG72" s="177">
        <f t="shared" si="90"/>
        <v>0</v>
      </c>
      <c r="AH72" s="177">
        <f t="shared" si="90"/>
        <v>0</v>
      </c>
      <c r="AI72" s="177">
        <f t="shared" si="90"/>
        <v>0</v>
      </c>
      <c r="AJ72" s="177">
        <f t="shared" si="90"/>
        <v>0</v>
      </c>
      <c r="AK72" s="177">
        <f t="shared" si="90"/>
        <v>0</v>
      </c>
      <c r="AL72" s="177">
        <f t="shared" si="90"/>
        <v>0</v>
      </c>
      <c r="AM72" s="177">
        <f t="shared" si="90"/>
        <v>0</v>
      </c>
      <c r="AN72" s="177">
        <f t="shared" si="90"/>
        <v>0</v>
      </c>
      <c r="AO72" s="177">
        <f t="shared" si="90"/>
        <v>0</v>
      </c>
      <c r="AP72" s="177">
        <f t="shared" si="90"/>
        <v>0</v>
      </c>
      <c r="AQ72" s="177">
        <f t="shared" si="90"/>
        <v>0</v>
      </c>
      <c r="AR72" s="177">
        <f t="shared" si="90"/>
        <v>0</v>
      </c>
      <c r="AS72" s="177">
        <f t="shared" si="90"/>
        <v>0</v>
      </c>
      <c r="AT72" s="177">
        <f t="shared" si="90"/>
        <v>0</v>
      </c>
      <c r="AU72" s="177">
        <f t="shared" si="90"/>
        <v>0</v>
      </c>
      <c r="AV72" s="177">
        <f t="shared" si="90"/>
        <v>0</v>
      </c>
      <c r="AW72" s="177">
        <f t="shared" si="90"/>
        <v>0</v>
      </c>
      <c r="AX72" s="177">
        <f t="shared" si="90"/>
        <v>0</v>
      </c>
      <c r="AY72" s="177">
        <f t="shared" si="90"/>
        <v>0</v>
      </c>
      <c r="AZ72" s="177">
        <f t="shared" si="90"/>
        <v>0</v>
      </c>
      <c r="BA72" s="177">
        <f t="shared" si="90"/>
        <v>0</v>
      </c>
      <c r="BB72" s="177">
        <f t="shared" si="90"/>
        <v>0</v>
      </c>
      <c r="BC72" s="177">
        <f t="shared" si="90"/>
        <v>0</v>
      </c>
      <c r="BD72" s="177">
        <f t="shared" si="90"/>
        <v>0</v>
      </c>
      <c r="BE72" s="177">
        <f t="shared" si="90"/>
        <v>0</v>
      </c>
      <c r="BF72" s="177">
        <f t="shared" si="90"/>
        <v>0</v>
      </c>
      <c r="BG72" s="177">
        <f t="shared" si="90"/>
        <v>0</v>
      </c>
      <c r="BH72" s="177">
        <f t="shared" si="90"/>
        <v>0</v>
      </c>
      <c r="BI72" s="177">
        <f t="shared" si="90"/>
        <v>0</v>
      </c>
      <c r="BJ72" s="177">
        <f t="shared" si="90"/>
        <v>0</v>
      </c>
      <c r="BK72" s="177">
        <f t="shared" si="90"/>
        <v>0</v>
      </c>
      <c r="BL72" s="177">
        <f t="shared" si="90"/>
        <v>0</v>
      </c>
      <c r="BM72" s="177">
        <f t="shared" si="90"/>
        <v>0</v>
      </c>
      <c r="BN72" s="177">
        <f t="shared" si="90"/>
        <v>0</v>
      </c>
      <c r="BO72" s="177">
        <f t="shared" si="90"/>
        <v>0</v>
      </c>
      <c r="BP72" s="177">
        <f t="shared" si="90"/>
        <v>0</v>
      </c>
      <c r="BQ72" s="177">
        <f t="shared" si="90"/>
        <v>0</v>
      </c>
      <c r="BR72" s="177">
        <f t="shared" si="90"/>
        <v>0</v>
      </c>
      <c r="BS72" s="177">
        <f t="shared" si="90"/>
        <v>0</v>
      </c>
      <c r="BT72" s="177">
        <f t="shared" si="90"/>
        <v>0</v>
      </c>
      <c r="BU72" s="177">
        <f t="shared" si="90"/>
        <v>0</v>
      </c>
      <c r="BV72" s="177">
        <f t="shared" si="90"/>
        <v>0</v>
      </c>
      <c r="BW72" s="177">
        <f t="shared" si="90"/>
        <v>0</v>
      </c>
      <c r="BX72" s="177">
        <f t="shared" si="90"/>
        <v>0</v>
      </c>
      <c r="BY72" s="177">
        <f t="shared" si="90"/>
        <v>0</v>
      </c>
      <c r="BZ72" s="177">
        <f t="shared" si="90"/>
        <v>0</v>
      </c>
      <c r="CA72" s="177">
        <f t="shared" si="90"/>
        <v>0</v>
      </c>
      <c r="CB72" s="177">
        <f t="shared" si="90"/>
        <v>0</v>
      </c>
      <c r="CC72" s="177">
        <f t="shared" si="90"/>
        <v>0</v>
      </c>
      <c r="CD72" s="177">
        <f t="shared" si="90"/>
        <v>0</v>
      </c>
      <c r="CE72" s="177">
        <f t="shared" si="90"/>
        <v>0</v>
      </c>
      <c r="CF72" s="177">
        <f t="shared" si="90"/>
        <v>0</v>
      </c>
      <c r="CG72" s="177">
        <f t="shared" si="90"/>
        <v>0</v>
      </c>
      <c r="CH72" s="177">
        <f t="shared" si="90"/>
        <v>0</v>
      </c>
      <c r="CI72" s="177">
        <f t="shared" si="90"/>
        <v>0</v>
      </c>
      <c r="CJ72" s="177">
        <f t="shared" si="90"/>
        <v>0</v>
      </c>
      <c r="CK72" s="177">
        <f t="shared" si="90"/>
        <v>0</v>
      </c>
      <c r="CL72" s="177">
        <f t="shared" ref="CL72:EW72" si="91">CK77</f>
        <v>0</v>
      </c>
      <c r="CM72" s="177">
        <f t="shared" si="91"/>
        <v>0</v>
      </c>
      <c r="CN72" s="177">
        <f t="shared" si="91"/>
        <v>0</v>
      </c>
      <c r="CO72" s="177">
        <f t="shared" si="91"/>
        <v>0</v>
      </c>
      <c r="CP72" s="177">
        <f t="shared" si="91"/>
        <v>0</v>
      </c>
      <c r="CQ72" s="177">
        <f t="shared" si="91"/>
        <v>0</v>
      </c>
      <c r="CR72" s="177">
        <f t="shared" si="91"/>
        <v>0</v>
      </c>
      <c r="CS72" s="177">
        <f t="shared" si="91"/>
        <v>0</v>
      </c>
      <c r="CT72" s="177">
        <f t="shared" si="91"/>
        <v>0</v>
      </c>
      <c r="CU72" s="177">
        <f t="shared" si="91"/>
        <v>0</v>
      </c>
      <c r="CV72" s="177">
        <f t="shared" si="91"/>
        <v>0</v>
      </c>
      <c r="CW72" s="177">
        <f t="shared" si="91"/>
        <v>0</v>
      </c>
      <c r="CX72" s="177">
        <f t="shared" si="91"/>
        <v>0</v>
      </c>
      <c r="CY72" s="177">
        <f t="shared" si="91"/>
        <v>0</v>
      </c>
      <c r="CZ72" s="177">
        <f t="shared" si="91"/>
        <v>0</v>
      </c>
      <c r="DA72" s="177">
        <f t="shared" si="91"/>
        <v>0</v>
      </c>
      <c r="DB72" s="177">
        <f t="shared" si="91"/>
        <v>0</v>
      </c>
      <c r="DC72" s="177">
        <f t="shared" si="91"/>
        <v>0</v>
      </c>
      <c r="DD72" s="177">
        <f t="shared" si="91"/>
        <v>0</v>
      </c>
      <c r="DE72" s="177">
        <f t="shared" si="91"/>
        <v>0</v>
      </c>
      <c r="DF72" s="177">
        <f t="shared" si="91"/>
        <v>0</v>
      </c>
      <c r="DG72" s="177">
        <f t="shared" si="91"/>
        <v>0</v>
      </c>
      <c r="DH72" s="177">
        <f t="shared" si="91"/>
        <v>0</v>
      </c>
      <c r="DI72" s="177">
        <f t="shared" si="91"/>
        <v>0</v>
      </c>
      <c r="DJ72" s="177">
        <f t="shared" si="91"/>
        <v>0</v>
      </c>
      <c r="DK72" s="177">
        <f t="shared" si="91"/>
        <v>0</v>
      </c>
      <c r="DL72" s="177">
        <f t="shared" si="91"/>
        <v>0</v>
      </c>
      <c r="DM72" s="177">
        <f t="shared" si="91"/>
        <v>0</v>
      </c>
      <c r="DN72" s="177">
        <f t="shared" si="91"/>
        <v>0</v>
      </c>
      <c r="DO72" s="177">
        <f t="shared" si="91"/>
        <v>0</v>
      </c>
      <c r="DP72" s="177">
        <f t="shared" si="91"/>
        <v>0</v>
      </c>
      <c r="DQ72" s="177">
        <f t="shared" si="91"/>
        <v>0</v>
      </c>
      <c r="DR72" s="177">
        <f t="shared" si="91"/>
        <v>0</v>
      </c>
      <c r="DS72" s="177">
        <f t="shared" si="91"/>
        <v>0</v>
      </c>
      <c r="DT72" s="177">
        <f t="shared" si="91"/>
        <v>0</v>
      </c>
      <c r="DU72" s="177">
        <f t="shared" si="91"/>
        <v>0</v>
      </c>
      <c r="DV72" s="177">
        <f t="shared" si="91"/>
        <v>0</v>
      </c>
      <c r="DW72" s="177">
        <f t="shared" si="91"/>
        <v>0</v>
      </c>
      <c r="DX72" s="177">
        <f t="shared" si="91"/>
        <v>0</v>
      </c>
      <c r="DY72" s="177">
        <f t="shared" si="91"/>
        <v>0</v>
      </c>
      <c r="DZ72" s="177">
        <f t="shared" si="91"/>
        <v>0</v>
      </c>
      <c r="EA72" s="177">
        <f t="shared" si="91"/>
        <v>0</v>
      </c>
      <c r="EB72" s="177">
        <f t="shared" si="91"/>
        <v>0</v>
      </c>
      <c r="EC72" s="177">
        <f t="shared" si="91"/>
        <v>0</v>
      </c>
      <c r="ED72" s="177">
        <f t="shared" si="91"/>
        <v>0</v>
      </c>
      <c r="EE72" s="177">
        <f t="shared" si="91"/>
        <v>0</v>
      </c>
      <c r="EF72" s="177">
        <f t="shared" si="91"/>
        <v>0</v>
      </c>
      <c r="EG72" s="177">
        <f t="shared" si="91"/>
        <v>0</v>
      </c>
      <c r="EH72" s="177">
        <f t="shared" si="91"/>
        <v>0</v>
      </c>
      <c r="EI72" s="177">
        <f t="shared" si="91"/>
        <v>0</v>
      </c>
      <c r="EJ72" s="177">
        <f t="shared" si="91"/>
        <v>0</v>
      </c>
      <c r="EK72" s="177">
        <f t="shared" si="91"/>
        <v>0</v>
      </c>
      <c r="EL72" s="177">
        <f t="shared" si="91"/>
        <v>0</v>
      </c>
      <c r="EM72" s="177">
        <f t="shared" si="91"/>
        <v>0</v>
      </c>
      <c r="EN72" s="177">
        <f t="shared" si="91"/>
        <v>0</v>
      </c>
      <c r="EO72" s="177">
        <f t="shared" si="91"/>
        <v>0</v>
      </c>
      <c r="EP72" s="177">
        <f t="shared" si="91"/>
        <v>0</v>
      </c>
      <c r="EQ72" s="177">
        <f t="shared" si="91"/>
        <v>0</v>
      </c>
      <c r="ER72" s="177">
        <f t="shared" si="91"/>
        <v>0</v>
      </c>
      <c r="ES72" s="177">
        <f t="shared" si="91"/>
        <v>0</v>
      </c>
      <c r="ET72" s="177">
        <f t="shared" si="91"/>
        <v>0</v>
      </c>
      <c r="EU72" s="177">
        <f t="shared" si="91"/>
        <v>0</v>
      </c>
      <c r="EV72" s="177">
        <f t="shared" si="91"/>
        <v>0</v>
      </c>
      <c r="EW72" s="177">
        <f t="shared" si="91"/>
        <v>0</v>
      </c>
      <c r="EX72" s="177">
        <f t="shared" ref="EX72:FI72" si="92">EW77</f>
        <v>0</v>
      </c>
      <c r="EY72" s="177">
        <f t="shared" si="92"/>
        <v>0</v>
      </c>
      <c r="EZ72" s="177">
        <f t="shared" si="92"/>
        <v>0</v>
      </c>
      <c r="FA72" s="177">
        <f t="shared" si="92"/>
        <v>0</v>
      </c>
      <c r="FB72" s="177">
        <f t="shared" si="92"/>
        <v>0</v>
      </c>
      <c r="FC72" s="177">
        <f t="shared" si="92"/>
        <v>0</v>
      </c>
      <c r="FD72" s="177">
        <f t="shared" si="92"/>
        <v>0</v>
      </c>
      <c r="FE72" s="177">
        <f t="shared" si="92"/>
        <v>0</v>
      </c>
      <c r="FF72" s="177">
        <f t="shared" si="92"/>
        <v>0</v>
      </c>
      <c r="FG72" s="177">
        <f t="shared" si="92"/>
        <v>0</v>
      </c>
      <c r="FH72" s="177">
        <f t="shared" si="92"/>
        <v>0</v>
      </c>
      <c r="FI72" s="177">
        <f t="shared" si="92"/>
        <v>0</v>
      </c>
      <c r="FJ72" s="16"/>
    </row>
    <row r="73" spans="1:166" outlineLevel="2" x14ac:dyDescent="0.3">
      <c r="A73" s="1"/>
      <c r="B73" s="1"/>
      <c r="C73" s="1"/>
      <c r="D73" s="1" t="s">
        <v>123</v>
      </c>
      <c r="E73" s="13"/>
      <c r="G73" s="1"/>
      <c r="H73" s="1"/>
      <c r="I73" s="1"/>
      <c r="J73" s="1"/>
      <c r="K73" s="1"/>
      <c r="L73" s="1"/>
      <c r="M73" s="1"/>
      <c r="N73" s="1"/>
      <c r="O73" s="1"/>
      <c r="P73" s="1"/>
      <c r="Q73" s="1"/>
      <c r="R73" s="1"/>
      <c r="S73" s="13" t="s">
        <v>93</v>
      </c>
      <c r="T73" s="176">
        <f>SUM($V73:$FJ73)</f>
        <v>0</v>
      </c>
      <c r="U73" s="1"/>
      <c r="V73" s="177">
        <f t="shared" ref="V73:CG73" si="93">-V64</f>
        <v>0</v>
      </c>
      <c r="W73" s="177">
        <f t="shared" si="93"/>
        <v>0</v>
      </c>
      <c r="X73" s="177">
        <f t="shared" si="93"/>
        <v>0</v>
      </c>
      <c r="Y73" s="177">
        <f t="shared" si="93"/>
        <v>0</v>
      </c>
      <c r="Z73" s="177">
        <f t="shared" si="93"/>
        <v>0</v>
      </c>
      <c r="AA73" s="177">
        <f t="shared" si="93"/>
        <v>0</v>
      </c>
      <c r="AB73" s="177">
        <f t="shared" si="93"/>
        <v>0</v>
      </c>
      <c r="AC73" s="177">
        <f t="shared" si="93"/>
        <v>0</v>
      </c>
      <c r="AD73" s="177">
        <f t="shared" si="93"/>
        <v>0</v>
      </c>
      <c r="AE73" s="177">
        <f t="shared" si="93"/>
        <v>0</v>
      </c>
      <c r="AF73" s="177">
        <f t="shared" si="93"/>
        <v>0</v>
      </c>
      <c r="AG73" s="177">
        <f t="shared" si="93"/>
        <v>0</v>
      </c>
      <c r="AH73" s="177">
        <f t="shared" si="93"/>
        <v>0</v>
      </c>
      <c r="AI73" s="177">
        <f t="shared" si="93"/>
        <v>0</v>
      </c>
      <c r="AJ73" s="177">
        <f t="shared" si="93"/>
        <v>0</v>
      </c>
      <c r="AK73" s="177">
        <f t="shared" si="93"/>
        <v>0</v>
      </c>
      <c r="AL73" s="177">
        <f t="shared" si="93"/>
        <v>0</v>
      </c>
      <c r="AM73" s="177">
        <f t="shared" si="93"/>
        <v>0</v>
      </c>
      <c r="AN73" s="177">
        <f t="shared" si="93"/>
        <v>0</v>
      </c>
      <c r="AO73" s="177">
        <f t="shared" si="93"/>
        <v>0</v>
      </c>
      <c r="AP73" s="177">
        <f t="shared" si="93"/>
        <v>0</v>
      </c>
      <c r="AQ73" s="177">
        <f t="shared" si="93"/>
        <v>0</v>
      </c>
      <c r="AR73" s="177">
        <f t="shared" si="93"/>
        <v>0</v>
      </c>
      <c r="AS73" s="177">
        <f t="shared" si="93"/>
        <v>0</v>
      </c>
      <c r="AT73" s="177">
        <f t="shared" si="93"/>
        <v>0</v>
      </c>
      <c r="AU73" s="177">
        <f t="shared" si="93"/>
        <v>0</v>
      </c>
      <c r="AV73" s="177">
        <f t="shared" si="93"/>
        <v>0</v>
      </c>
      <c r="AW73" s="177">
        <f t="shared" si="93"/>
        <v>0</v>
      </c>
      <c r="AX73" s="177">
        <f t="shared" si="93"/>
        <v>0</v>
      </c>
      <c r="AY73" s="177">
        <f t="shared" si="93"/>
        <v>0</v>
      </c>
      <c r="AZ73" s="177">
        <f t="shared" si="93"/>
        <v>0</v>
      </c>
      <c r="BA73" s="177">
        <f t="shared" si="93"/>
        <v>0</v>
      </c>
      <c r="BB73" s="177">
        <f t="shared" si="93"/>
        <v>0</v>
      </c>
      <c r="BC73" s="177">
        <f t="shared" si="93"/>
        <v>0</v>
      </c>
      <c r="BD73" s="177">
        <f t="shared" si="93"/>
        <v>0</v>
      </c>
      <c r="BE73" s="177">
        <f t="shared" si="93"/>
        <v>0</v>
      </c>
      <c r="BF73" s="177">
        <f t="shared" si="93"/>
        <v>0</v>
      </c>
      <c r="BG73" s="177">
        <f t="shared" si="93"/>
        <v>0</v>
      </c>
      <c r="BH73" s="177">
        <f t="shared" si="93"/>
        <v>0</v>
      </c>
      <c r="BI73" s="177">
        <f t="shared" si="93"/>
        <v>0</v>
      </c>
      <c r="BJ73" s="177">
        <f t="shared" si="93"/>
        <v>0</v>
      </c>
      <c r="BK73" s="177">
        <f t="shared" si="93"/>
        <v>0</v>
      </c>
      <c r="BL73" s="177">
        <f t="shared" si="93"/>
        <v>0</v>
      </c>
      <c r="BM73" s="177">
        <f t="shared" si="93"/>
        <v>0</v>
      </c>
      <c r="BN73" s="177">
        <f t="shared" si="93"/>
        <v>0</v>
      </c>
      <c r="BO73" s="177">
        <f t="shared" si="93"/>
        <v>0</v>
      </c>
      <c r="BP73" s="177">
        <f t="shared" si="93"/>
        <v>0</v>
      </c>
      <c r="BQ73" s="177">
        <f t="shared" si="93"/>
        <v>0</v>
      </c>
      <c r="BR73" s="177">
        <f t="shared" si="93"/>
        <v>0</v>
      </c>
      <c r="BS73" s="177">
        <f t="shared" si="93"/>
        <v>0</v>
      </c>
      <c r="BT73" s="177">
        <f t="shared" si="93"/>
        <v>0</v>
      </c>
      <c r="BU73" s="177">
        <f t="shared" si="93"/>
        <v>0</v>
      </c>
      <c r="BV73" s="177">
        <f t="shared" si="93"/>
        <v>0</v>
      </c>
      <c r="BW73" s="177">
        <f t="shared" si="93"/>
        <v>0</v>
      </c>
      <c r="BX73" s="177">
        <f t="shared" si="93"/>
        <v>0</v>
      </c>
      <c r="BY73" s="177">
        <f t="shared" si="93"/>
        <v>0</v>
      </c>
      <c r="BZ73" s="177">
        <f t="shared" si="93"/>
        <v>0</v>
      </c>
      <c r="CA73" s="177">
        <f t="shared" si="93"/>
        <v>0</v>
      </c>
      <c r="CB73" s="177">
        <f t="shared" si="93"/>
        <v>0</v>
      </c>
      <c r="CC73" s="177">
        <f t="shared" si="93"/>
        <v>0</v>
      </c>
      <c r="CD73" s="177">
        <f t="shared" si="93"/>
        <v>0</v>
      </c>
      <c r="CE73" s="177">
        <f t="shared" si="93"/>
        <v>0</v>
      </c>
      <c r="CF73" s="177">
        <f t="shared" si="93"/>
        <v>0</v>
      </c>
      <c r="CG73" s="177">
        <f t="shared" si="93"/>
        <v>0</v>
      </c>
      <c r="CH73" s="177">
        <f t="shared" ref="CH73:ES73" si="94">-CH64</f>
        <v>0</v>
      </c>
      <c r="CI73" s="177">
        <f t="shared" si="94"/>
        <v>0</v>
      </c>
      <c r="CJ73" s="177">
        <f t="shared" si="94"/>
        <v>0</v>
      </c>
      <c r="CK73" s="177">
        <f t="shared" si="94"/>
        <v>0</v>
      </c>
      <c r="CL73" s="177">
        <f t="shared" si="94"/>
        <v>0</v>
      </c>
      <c r="CM73" s="177">
        <f t="shared" si="94"/>
        <v>0</v>
      </c>
      <c r="CN73" s="177">
        <f t="shared" si="94"/>
        <v>0</v>
      </c>
      <c r="CO73" s="177">
        <f t="shared" si="94"/>
        <v>0</v>
      </c>
      <c r="CP73" s="177">
        <f t="shared" si="94"/>
        <v>0</v>
      </c>
      <c r="CQ73" s="177">
        <f t="shared" si="94"/>
        <v>0</v>
      </c>
      <c r="CR73" s="177">
        <f t="shared" si="94"/>
        <v>0</v>
      </c>
      <c r="CS73" s="177">
        <f t="shared" si="94"/>
        <v>0</v>
      </c>
      <c r="CT73" s="177">
        <f t="shared" si="94"/>
        <v>0</v>
      </c>
      <c r="CU73" s="177">
        <f t="shared" si="94"/>
        <v>0</v>
      </c>
      <c r="CV73" s="177">
        <f t="shared" si="94"/>
        <v>0</v>
      </c>
      <c r="CW73" s="177">
        <f t="shared" si="94"/>
        <v>0</v>
      </c>
      <c r="CX73" s="177">
        <f t="shared" si="94"/>
        <v>0</v>
      </c>
      <c r="CY73" s="177">
        <f t="shared" si="94"/>
        <v>0</v>
      </c>
      <c r="CZ73" s="177">
        <f t="shared" si="94"/>
        <v>0</v>
      </c>
      <c r="DA73" s="177">
        <f t="shared" si="94"/>
        <v>0</v>
      </c>
      <c r="DB73" s="177">
        <f t="shared" si="94"/>
        <v>0</v>
      </c>
      <c r="DC73" s="177">
        <f t="shared" si="94"/>
        <v>0</v>
      </c>
      <c r="DD73" s="177">
        <f t="shared" si="94"/>
        <v>0</v>
      </c>
      <c r="DE73" s="177">
        <f t="shared" si="94"/>
        <v>0</v>
      </c>
      <c r="DF73" s="177">
        <f t="shared" si="94"/>
        <v>0</v>
      </c>
      <c r="DG73" s="177">
        <f t="shared" si="94"/>
        <v>0</v>
      </c>
      <c r="DH73" s="177">
        <f t="shared" si="94"/>
        <v>0</v>
      </c>
      <c r="DI73" s="177">
        <f t="shared" si="94"/>
        <v>0</v>
      </c>
      <c r="DJ73" s="177">
        <f t="shared" si="94"/>
        <v>0</v>
      </c>
      <c r="DK73" s="177">
        <f t="shared" si="94"/>
        <v>0</v>
      </c>
      <c r="DL73" s="177">
        <f t="shared" si="94"/>
        <v>0</v>
      </c>
      <c r="DM73" s="177">
        <f t="shared" si="94"/>
        <v>0</v>
      </c>
      <c r="DN73" s="177">
        <f t="shared" si="94"/>
        <v>0</v>
      </c>
      <c r="DO73" s="177">
        <f t="shared" si="94"/>
        <v>0</v>
      </c>
      <c r="DP73" s="177">
        <f t="shared" si="94"/>
        <v>0</v>
      </c>
      <c r="DQ73" s="177">
        <f t="shared" si="94"/>
        <v>0</v>
      </c>
      <c r="DR73" s="177">
        <f t="shared" si="94"/>
        <v>0</v>
      </c>
      <c r="DS73" s="177">
        <f t="shared" si="94"/>
        <v>0</v>
      </c>
      <c r="DT73" s="177">
        <f t="shared" si="94"/>
        <v>0</v>
      </c>
      <c r="DU73" s="177">
        <f t="shared" si="94"/>
        <v>0</v>
      </c>
      <c r="DV73" s="177">
        <f t="shared" si="94"/>
        <v>0</v>
      </c>
      <c r="DW73" s="177">
        <f t="shared" si="94"/>
        <v>0</v>
      </c>
      <c r="DX73" s="177">
        <f t="shared" si="94"/>
        <v>0</v>
      </c>
      <c r="DY73" s="177">
        <f t="shared" si="94"/>
        <v>0</v>
      </c>
      <c r="DZ73" s="177">
        <f t="shared" si="94"/>
        <v>0</v>
      </c>
      <c r="EA73" s="177">
        <f t="shared" si="94"/>
        <v>0</v>
      </c>
      <c r="EB73" s="177">
        <f t="shared" si="94"/>
        <v>0</v>
      </c>
      <c r="EC73" s="177">
        <f t="shared" si="94"/>
        <v>0</v>
      </c>
      <c r="ED73" s="177">
        <f t="shared" si="94"/>
        <v>0</v>
      </c>
      <c r="EE73" s="177">
        <f t="shared" si="94"/>
        <v>0</v>
      </c>
      <c r="EF73" s="177">
        <f t="shared" si="94"/>
        <v>0</v>
      </c>
      <c r="EG73" s="177">
        <f t="shared" si="94"/>
        <v>0</v>
      </c>
      <c r="EH73" s="177">
        <f t="shared" si="94"/>
        <v>0</v>
      </c>
      <c r="EI73" s="177">
        <f t="shared" si="94"/>
        <v>0</v>
      </c>
      <c r="EJ73" s="177">
        <f t="shared" si="94"/>
        <v>0</v>
      </c>
      <c r="EK73" s="177">
        <f t="shared" si="94"/>
        <v>0</v>
      </c>
      <c r="EL73" s="177">
        <f t="shared" si="94"/>
        <v>0</v>
      </c>
      <c r="EM73" s="177">
        <f t="shared" si="94"/>
        <v>0</v>
      </c>
      <c r="EN73" s="177">
        <f t="shared" si="94"/>
        <v>0</v>
      </c>
      <c r="EO73" s="177">
        <f t="shared" si="94"/>
        <v>0</v>
      </c>
      <c r="EP73" s="177">
        <f t="shared" si="94"/>
        <v>0</v>
      </c>
      <c r="EQ73" s="177">
        <f t="shared" si="94"/>
        <v>0</v>
      </c>
      <c r="ER73" s="177">
        <f t="shared" si="94"/>
        <v>0</v>
      </c>
      <c r="ES73" s="177">
        <f t="shared" si="94"/>
        <v>0</v>
      </c>
      <c r="ET73" s="177">
        <f t="shared" ref="ET73:FI73" si="95">-ET64</f>
        <v>0</v>
      </c>
      <c r="EU73" s="177">
        <f t="shared" si="95"/>
        <v>0</v>
      </c>
      <c r="EV73" s="177">
        <f t="shared" si="95"/>
        <v>0</v>
      </c>
      <c r="EW73" s="177">
        <f t="shared" si="95"/>
        <v>0</v>
      </c>
      <c r="EX73" s="177">
        <f t="shared" si="95"/>
        <v>0</v>
      </c>
      <c r="EY73" s="177">
        <f t="shared" si="95"/>
        <v>0</v>
      </c>
      <c r="EZ73" s="177">
        <f t="shared" si="95"/>
        <v>0</v>
      </c>
      <c r="FA73" s="177">
        <f t="shared" si="95"/>
        <v>0</v>
      </c>
      <c r="FB73" s="177">
        <f t="shared" si="95"/>
        <v>0</v>
      </c>
      <c r="FC73" s="177">
        <f t="shared" si="95"/>
        <v>0</v>
      </c>
      <c r="FD73" s="177">
        <f t="shared" si="95"/>
        <v>0</v>
      </c>
      <c r="FE73" s="177">
        <f t="shared" si="95"/>
        <v>0</v>
      </c>
      <c r="FF73" s="177">
        <f t="shared" si="95"/>
        <v>0</v>
      </c>
      <c r="FG73" s="177">
        <f t="shared" si="95"/>
        <v>0</v>
      </c>
      <c r="FH73" s="177">
        <f t="shared" si="95"/>
        <v>0</v>
      </c>
      <c r="FI73" s="177">
        <f t="shared" si="95"/>
        <v>0</v>
      </c>
      <c r="FJ73" s="16"/>
    </row>
    <row r="74" spans="1:166" outlineLevel="2" x14ac:dyDescent="0.3">
      <c r="A74" s="1"/>
      <c r="B74" s="1"/>
      <c r="C74" s="1"/>
      <c r="D74" s="1" t="s">
        <v>257</v>
      </c>
      <c r="E74" s="1"/>
      <c r="F74" s="183">
        <f>'Instructions and Inputs'!$H$183</f>
        <v>0</v>
      </c>
      <c r="G74" s="183">
        <f>F74/12</f>
        <v>0</v>
      </c>
      <c r="H74" s="1"/>
      <c r="I74" s="1"/>
      <c r="J74" s="1"/>
      <c r="K74" s="1"/>
      <c r="L74" s="1"/>
      <c r="M74" s="1"/>
      <c r="N74" s="1"/>
      <c r="O74" s="1"/>
      <c r="P74" s="1"/>
      <c r="Q74" s="1"/>
      <c r="R74" s="1"/>
      <c r="S74" s="13" t="s">
        <v>93</v>
      </c>
      <c r="T74" s="176">
        <f>SUM($V74:$FJ74)</f>
        <v>0</v>
      </c>
      <c r="U74" s="1"/>
      <c r="V74" s="177">
        <f t="shared" ref="V74:BA74" si="96">IF(V$20=1,0,IF(V$14=1,SUM(V72:V73)*$G$74,0))</f>
        <v>0</v>
      </c>
      <c r="W74" s="177">
        <f t="shared" si="96"/>
        <v>0</v>
      </c>
      <c r="X74" s="177">
        <f t="shared" si="96"/>
        <v>0</v>
      </c>
      <c r="Y74" s="177">
        <f t="shared" si="96"/>
        <v>0</v>
      </c>
      <c r="Z74" s="177">
        <f t="shared" si="96"/>
        <v>0</v>
      </c>
      <c r="AA74" s="177">
        <f t="shared" si="96"/>
        <v>0</v>
      </c>
      <c r="AB74" s="177">
        <f t="shared" si="96"/>
        <v>0</v>
      </c>
      <c r="AC74" s="177">
        <f t="shared" si="96"/>
        <v>0</v>
      </c>
      <c r="AD74" s="177">
        <f t="shared" si="96"/>
        <v>0</v>
      </c>
      <c r="AE74" s="177">
        <f t="shared" si="96"/>
        <v>0</v>
      </c>
      <c r="AF74" s="177">
        <f t="shared" si="96"/>
        <v>0</v>
      </c>
      <c r="AG74" s="177">
        <f t="shared" si="96"/>
        <v>0</v>
      </c>
      <c r="AH74" s="177">
        <f t="shared" si="96"/>
        <v>0</v>
      </c>
      <c r="AI74" s="177">
        <f t="shared" si="96"/>
        <v>0</v>
      </c>
      <c r="AJ74" s="177">
        <f t="shared" si="96"/>
        <v>0</v>
      </c>
      <c r="AK74" s="177">
        <f t="shared" si="96"/>
        <v>0</v>
      </c>
      <c r="AL74" s="177">
        <f t="shared" si="96"/>
        <v>0</v>
      </c>
      <c r="AM74" s="177">
        <f t="shared" si="96"/>
        <v>0</v>
      </c>
      <c r="AN74" s="177">
        <f t="shared" si="96"/>
        <v>0</v>
      </c>
      <c r="AO74" s="177">
        <f t="shared" si="96"/>
        <v>0</v>
      </c>
      <c r="AP74" s="177">
        <f t="shared" si="96"/>
        <v>0</v>
      </c>
      <c r="AQ74" s="177">
        <f t="shared" si="96"/>
        <v>0</v>
      </c>
      <c r="AR74" s="177">
        <f t="shared" si="96"/>
        <v>0</v>
      </c>
      <c r="AS74" s="177">
        <f t="shared" si="96"/>
        <v>0</v>
      </c>
      <c r="AT74" s="177">
        <f t="shared" si="96"/>
        <v>0</v>
      </c>
      <c r="AU74" s="177">
        <f t="shared" si="96"/>
        <v>0</v>
      </c>
      <c r="AV74" s="177">
        <f t="shared" si="96"/>
        <v>0</v>
      </c>
      <c r="AW74" s="177">
        <f t="shared" si="96"/>
        <v>0</v>
      </c>
      <c r="AX74" s="177">
        <f t="shared" si="96"/>
        <v>0</v>
      </c>
      <c r="AY74" s="177">
        <f t="shared" si="96"/>
        <v>0</v>
      </c>
      <c r="AZ74" s="177">
        <f t="shared" si="96"/>
        <v>0</v>
      </c>
      <c r="BA74" s="177">
        <f t="shared" si="96"/>
        <v>0</v>
      </c>
      <c r="BB74" s="177">
        <f t="shared" ref="BB74:CG74" si="97">IF(BB$20=1,0,IF(BB$14=1,SUM(BB72:BB73)*$G$74,0))</f>
        <v>0</v>
      </c>
      <c r="BC74" s="177">
        <f t="shared" si="97"/>
        <v>0</v>
      </c>
      <c r="BD74" s="177">
        <f t="shared" si="97"/>
        <v>0</v>
      </c>
      <c r="BE74" s="177">
        <f t="shared" si="97"/>
        <v>0</v>
      </c>
      <c r="BF74" s="177">
        <f t="shared" si="97"/>
        <v>0</v>
      </c>
      <c r="BG74" s="177">
        <f t="shared" si="97"/>
        <v>0</v>
      </c>
      <c r="BH74" s="177">
        <f t="shared" si="97"/>
        <v>0</v>
      </c>
      <c r="BI74" s="177">
        <f t="shared" si="97"/>
        <v>0</v>
      </c>
      <c r="BJ74" s="177">
        <f t="shared" si="97"/>
        <v>0</v>
      </c>
      <c r="BK74" s="177">
        <f t="shared" si="97"/>
        <v>0</v>
      </c>
      <c r="BL74" s="177">
        <f t="shared" si="97"/>
        <v>0</v>
      </c>
      <c r="BM74" s="177">
        <f t="shared" si="97"/>
        <v>0</v>
      </c>
      <c r="BN74" s="177">
        <f t="shared" si="97"/>
        <v>0</v>
      </c>
      <c r="BO74" s="177">
        <f t="shared" si="97"/>
        <v>0</v>
      </c>
      <c r="BP74" s="177">
        <f t="shared" si="97"/>
        <v>0</v>
      </c>
      <c r="BQ74" s="177">
        <f t="shared" si="97"/>
        <v>0</v>
      </c>
      <c r="BR74" s="177">
        <f t="shared" si="97"/>
        <v>0</v>
      </c>
      <c r="BS74" s="177">
        <f t="shared" si="97"/>
        <v>0</v>
      </c>
      <c r="BT74" s="177">
        <f t="shared" si="97"/>
        <v>0</v>
      </c>
      <c r="BU74" s="177">
        <f t="shared" si="97"/>
        <v>0</v>
      </c>
      <c r="BV74" s="177">
        <f t="shared" si="97"/>
        <v>0</v>
      </c>
      <c r="BW74" s="177">
        <f t="shared" si="97"/>
        <v>0</v>
      </c>
      <c r="BX74" s="177">
        <f t="shared" si="97"/>
        <v>0</v>
      </c>
      <c r="BY74" s="177">
        <f t="shared" si="97"/>
        <v>0</v>
      </c>
      <c r="BZ74" s="177">
        <f t="shared" si="97"/>
        <v>0</v>
      </c>
      <c r="CA74" s="177">
        <f t="shared" si="97"/>
        <v>0</v>
      </c>
      <c r="CB74" s="177">
        <f t="shared" si="97"/>
        <v>0</v>
      </c>
      <c r="CC74" s="177">
        <f t="shared" si="97"/>
        <v>0</v>
      </c>
      <c r="CD74" s="177">
        <f t="shared" si="97"/>
        <v>0</v>
      </c>
      <c r="CE74" s="177">
        <f t="shared" si="97"/>
        <v>0</v>
      </c>
      <c r="CF74" s="177">
        <f t="shared" si="97"/>
        <v>0</v>
      </c>
      <c r="CG74" s="177">
        <f t="shared" si="97"/>
        <v>0</v>
      </c>
      <c r="CH74" s="177">
        <f t="shared" ref="CH74:DM74" si="98">IF(CH$20=1,0,IF(CH$14=1,SUM(CH72:CH73)*$G$74,0))</f>
        <v>0</v>
      </c>
      <c r="CI74" s="177">
        <f t="shared" si="98"/>
        <v>0</v>
      </c>
      <c r="CJ74" s="177">
        <f t="shared" si="98"/>
        <v>0</v>
      </c>
      <c r="CK74" s="177">
        <f t="shared" si="98"/>
        <v>0</v>
      </c>
      <c r="CL74" s="177">
        <f t="shared" si="98"/>
        <v>0</v>
      </c>
      <c r="CM74" s="177">
        <f t="shared" si="98"/>
        <v>0</v>
      </c>
      <c r="CN74" s="177">
        <f t="shared" si="98"/>
        <v>0</v>
      </c>
      <c r="CO74" s="177">
        <f t="shared" si="98"/>
        <v>0</v>
      </c>
      <c r="CP74" s="177">
        <f t="shared" si="98"/>
        <v>0</v>
      </c>
      <c r="CQ74" s="177">
        <f t="shared" si="98"/>
        <v>0</v>
      </c>
      <c r="CR74" s="177">
        <f t="shared" si="98"/>
        <v>0</v>
      </c>
      <c r="CS74" s="177">
        <f t="shared" si="98"/>
        <v>0</v>
      </c>
      <c r="CT74" s="177">
        <f t="shared" si="98"/>
        <v>0</v>
      </c>
      <c r="CU74" s="177">
        <f t="shared" si="98"/>
        <v>0</v>
      </c>
      <c r="CV74" s="177">
        <f t="shared" si="98"/>
        <v>0</v>
      </c>
      <c r="CW74" s="177">
        <f t="shared" si="98"/>
        <v>0</v>
      </c>
      <c r="CX74" s="177">
        <f t="shared" si="98"/>
        <v>0</v>
      </c>
      <c r="CY74" s="177">
        <f t="shared" si="98"/>
        <v>0</v>
      </c>
      <c r="CZ74" s="177">
        <f t="shared" si="98"/>
        <v>0</v>
      </c>
      <c r="DA74" s="177">
        <f t="shared" si="98"/>
        <v>0</v>
      </c>
      <c r="DB74" s="177">
        <f t="shared" si="98"/>
        <v>0</v>
      </c>
      <c r="DC74" s="177">
        <f t="shared" si="98"/>
        <v>0</v>
      </c>
      <c r="DD74" s="177">
        <f t="shared" si="98"/>
        <v>0</v>
      </c>
      <c r="DE74" s="177">
        <f t="shared" si="98"/>
        <v>0</v>
      </c>
      <c r="DF74" s="177">
        <f t="shared" si="98"/>
        <v>0</v>
      </c>
      <c r="DG74" s="177">
        <f t="shared" si="98"/>
        <v>0</v>
      </c>
      <c r="DH74" s="177">
        <f t="shared" si="98"/>
        <v>0</v>
      </c>
      <c r="DI74" s="177">
        <f t="shared" si="98"/>
        <v>0</v>
      </c>
      <c r="DJ74" s="177">
        <f t="shared" si="98"/>
        <v>0</v>
      </c>
      <c r="DK74" s="177">
        <f t="shared" si="98"/>
        <v>0</v>
      </c>
      <c r="DL74" s="177">
        <f t="shared" si="98"/>
        <v>0</v>
      </c>
      <c r="DM74" s="177">
        <f t="shared" si="98"/>
        <v>0</v>
      </c>
      <c r="DN74" s="177">
        <f t="shared" ref="DN74:ES74" si="99">IF(DN$20=1,0,IF(DN$14=1,SUM(DN72:DN73)*$G$74,0))</f>
        <v>0</v>
      </c>
      <c r="DO74" s="177">
        <f t="shared" si="99"/>
        <v>0</v>
      </c>
      <c r="DP74" s="177">
        <f t="shared" si="99"/>
        <v>0</v>
      </c>
      <c r="DQ74" s="177">
        <f t="shared" si="99"/>
        <v>0</v>
      </c>
      <c r="DR74" s="177">
        <f t="shared" si="99"/>
        <v>0</v>
      </c>
      <c r="DS74" s="177">
        <f t="shared" si="99"/>
        <v>0</v>
      </c>
      <c r="DT74" s="177">
        <f t="shared" si="99"/>
        <v>0</v>
      </c>
      <c r="DU74" s="177">
        <f t="shared" si="99"/>
        <v>0</v>
      </c>
      <c r="DV74" s="177">
        <f t="shared" si="99"/>
        <v>0</v>
      </c>
      <c r="DW74" s="177">
        <f t="shared" si="99"/>
        <v>0</v>
      </c>
      <c r="DX74" s="177">
        <f t="shared" si="99"/>
        <v>0</v>
      </c>
      <c r="DY74" s="177">
        <f t="shared" si="99"/>
        <v>0</v>
      </c>
      <c r="DZ74" s="177">
        <f t="shared" si="99"/>
        <v>0</v>
      </c>
      <c r="EA74" s="177">
        <f t="shared" si="99"/>
        <v>0</v>
      </c>
      <c r="EB74" s="177">
        <f t="shared" si="99"/>
        <v>0</v>
      </c>
      <c r="EC74" s="177">
        <f t="shared" si="99"/>
        <v>0</v>
      </c>
      <c r="ED74" s="177">
        <f t="shared" si="99"/>
        <v>0</v>
      </c>
      <c r="EE74" s="177">
        <f t="shared" si="99"/>
        <v>0</v>
      </c>
      <c r="EF74" s="177">
        <f t="shared" si="99"/>
        <v>0</v>
      </c>
      <c r="EG74" s="177">
        <f t="shared" si="99"/>
        <v>0</v>
      </c>
      <c r="EH74" s="177">
        <f t="shared" si="99"/>
        <v>0</v>
      </c>
      <c r="EI74" s="177">
        <f t="shared" si="99"/>
        <v>0</v>
      </c>
      <c r="EJ74" s="177">
        <f t="shared" si="99"/>
        <v>0</v>
      </c>
      <c r="EK74" s="177">
        <f t="shared" si="99"/>
        <v>0</v>
      </c>
      <c r="EL74" s="177">
        <f t="shared" si="99"/>
        <v>0</v>
      </c>
      <c r="EM74" s="177">
        <f t="shared" si="99"/>
        <v>0</v>
      </c>
      <c r="EN74" s="177">
        <f t="shared" si="99"/>
        <v>0</v>
      </c>
      <c r="EO74" s="177">
        <f t="shared" si="99"/>
        <v>0</v>
      </c>
      <c r="EP74" s="177">
        <f t="shared" si="99"/>
        <v>0</v>
      </c>
      <c r="EQ74" s="177">
        <f t="shared" si="99"/>
        <v>0</v>
      </c>
      <c r="ER74" s="177">
        <f t="shared" si="99"/>
        <v>0</v>
      </c>
      <c r="ES74" s="177">
        <f t="shared" si="99"/>
        <v>0</v>
      </c>
      <c r="ET74" s="177">
        <f t="shared" ref="ET74:FI74" si="100">IF(ET$20=1,0,IF(ET$14=1,SUM(ET72:ET73)*$G$74,0))</f>
        <v>0</v>
      </c>
      <c r="EU74" s="177">
        <f t="shared" si="100"/>
        <v>0</v>
      </c>
      <c r="EV74" s="177">
        <f t="shared" si="100"/>
        <v>0</v>
      </c>
      <c r="EW74" s="177">
        <f t="shared" si="100"/>
        <v>0</v>
      </c>
      <c r="EX74" s="177">
        <f t="shared" si="100"/>
        <v>0</v>
      </c>
      <c r="EY74" s="177">
        <f t="shared" si="100"/>
        <v>0</v>
      </c>
      <c r="EZ74" s="177">
        <f t="shared" si="100"/>
        <v>0</v>
      </c>
      <c r="FA74" s="177">
        <f t="shared" si="100"/>
        <v>0</v>
      </c>
      <c r="FB74" s="177">
        <f t="shared" si="100"/>
        <v>0</v>
      </c>
      <c r="FC74" s="177">
        <f t="shared" si="100"/>
        <v>0</v>
      </c>
      <c r="FD74" s="177">
        <f t="shared" si="100"/>
        <v>0</v>
      </c>
      <c r="FE74" s="177">
        <f t="shared" si="100"/>
        <v>0</v>
      </c>
      <c r="FF74" s="177">
        <f t="shared" si="100"/>
        <v>0</v>
      </c>
      <c r="FG74" s="177">
        <f t="shared" si="100"/>
        <v>0</v>
      </c>
      <c r="FH74" s="177">
        <f t="shared" si="100"/>
        <v>0</v>
      </c>
      <c r="FI74" s="177">
        <f t="shared" si="100"/>
        <v>0</v>
      </c>
      <c r="FJ74" s="16"/>
    </row>
    <row r="75" spans="1:166" outlineLevel="2" x14ac:dyDescent="0.3">
      <c r="A75" s="1"/>
      <c r="B75" s="1"/>
      <c r="C75" s="1"/>
      <c r="D75" s="1" t="s">
        <v>261</v>
      </c>
      <c r="E75" s="13"/>
      <c r="G75" s="1"/>
      <c r="H75" s="1"/>
      <c r="I75" s="1"/>
      <c r="J75" s="1"/>
      <c r="K75" s="1"/>
      <c r="L75" s="1"/>
      <c r="M75" s="1"/>
      <c r="N75" s="1"/>
      <c r="O75" s="1"/>
      <c r="P75" s="1"/>
      <c r="Q75" s="1"/>
      <c r="R75" s="1"/>
      <c r="S75" s="13" t="s">
        <v>93</v>
      </c>
      <c r="T75" s="176">
        <f>SUM($V75:$FJ75)</f>
        <v>0</v>
      </c>
      <c r="U75" s="1"/>
      <c r="V75" s="177">
        <f>-V74</f>
        <v>0</v>
      </c>
      <c r="W75" s="177">
        <f t="shared" ref="W75:CH75" si="101">-W74</f>
        <v>0</v>
      </c>
      <c r="X75" s="177">
        <f t="shared" si="101"/>
        <v>0</v>
      </c>
      <c r="Y75" s="177">
        <f t="shared" si="101"/>
        <v>0</v>
      </c>
      <c r="Z75" s="177">
        <f t="shared" si="101"/>
        <v>0</v>
      </c>
      <c r="AA75" s="177">
        <f t="shared" si="101"/>
        <v>0</v>
      </c>
      <c r="AB75" s="177">
        <f t="shared" si="101"/>
        <v>0</v>
      </c>
      <c r="AC75" s="177">
        <f t="shared" si="101"/>
        <v>0</v>
      </c>
      <c r="AD75" s="177">
        <f t="shared" si="101"/>
        <v>0</v>
      </c>
      <c r="AE75" s="177">
        <f t="shared" si="101"/>
        <v>0</v>
      </c>
      <c r="AF75" s="177">
        <f t="shared" si="101"/>
        <v>0</v>
      </c>
      <c r="AG75" s="177">
        <f t="shared" si="101"/>
        <v>0</v>
      </c>
      <c r="AH75" s="177">
        <f t="shared" si="101"/>
        <v>0</v>
      </c>
      <c r="AI75" s="177">
        <f t="shared" si="101"/>
        <v>0</v>
      </c>
      <c r="AJ75" s="177">
        <f t="shared" si="101"/>
        <v>0</v>
      </c>
      <c r="AK75" s="177">
        <f t="shared" si="101"/>
        <v>0</v>
      </c>
      <c r="AL75" s="177">
        <f t="shared" si="101"/>
        <v>0</v>
      </c>
      <c r="AM75" s="177">
        <f t="shared" si="101"/>
        <v>0</v>
      </c>
      <c r="AN75" s="177">
        <f t="shared" si="101"/>
        <v>0</v>
      </c>
      <c r="AO75" s="177">
        <f t="shared" si="101"/>
        <v>0</v>
      </c>
      <c r="AP75" s="177">
        <f t="shared" si="101"/>
        <v>0</v>
      </c>
      <c r="AQ75" s="177">
        <f t="shared" si="101"/>
        <v>0</v>
      </c>
      <c r="AR75" s="177">
        <f t="shared" si="101"/>
        <v>0</v>
      </c>
      <c r="AS75" s="177">
        <f t="shared" si="101"/>
        <v>0</v>
      </c>
      <c r="AT75" s="177">
        <f t="shared" si="101"/>
        <v>0</v>
      </c>
      <c r="AU75" s="177">
        <f t="shared" si="101"/>
        <v>0</v>
      </c>
      <c r="AV75" s="177">
        <f t="shared" si="101"/>
        <v>0</v>
      </c>
      <c r="AW75" s="177">
        <f t="shared" si="101"/>
        <v>0</v>
      </c>
      <c r="AX75" s="177">
        <f t="shared" si="101"/>
        <v>0</v>
      </c>
      <c r="AY75" s="177">
        <f t="shared" si="101"/>
        <v>0</v>
      </c>
      <c r="AZ75" s="177">
        <f t="shared" si="101"/>
        <v>0</v>
      </c>
      <c r="BA75" s="177">
        <f t="shared" si="101"/>
        <v>0</v>
      </c>
      <c r="BB75" s="177">
        <f t="shared" si="101"/>
        <v>0</v>
      </c>
      <c r="BC75" s="177">
        <f t="shared" si="101"/>
        <v>0</v>
      </c>
      <c r="BD75" s="177">
        <f t="shared" si="101"/>
        <v>0</v>
      </c>
      <c r="BE75" s="177">
        <f t="shared" si="101"/>
        <v>0</v>
      </c>
      <c r="BF75" s="177">
        <f t="shared" si="101"/>
        <v>0</v>
      </c>
      <c r="BG75" s="177">
        <f t="shared" si="101"/>
        <v>0</v>
      </c>
      <c r="BH75" s="177">
        <f t="shared" si="101"/>
        <v>0</v>
      </c>
      <c r="BI75" s="177">
        <f t="shared" si="101"/>
        <v>0</v>
      </c>
      <c r="BJ75" s="177">
        <f t="shared" si="101"/>
        <v>0</v>
      </c>
      <c r="BK75" s="177">
        <f t="shared" si="101"/>
        <v>0</v>
      </c>
      <c r="BL75" s="177">
        <f t="shared" si="101"/>
        <v>0</v>
      </c>
      <c r="BM75" s="177">
        <f t="shared" si="101"/>
        <v>0</v>
      </c>
      <c r="BN75" s="177">
        <f t="shared" si="101"/>
        <v>0</v>
      </c>
      <c r="BO75" s="177">
        <f t="shared" si="101"/>
        <v>0</v>
      </c>
      <c r="BP75" s="177">
        <f t="shared" si="101"/>
        <v>0</v>
      </c>
      <c r="BQ75" s="177">
        <f t="shared" si="101"/>
        <v>0</v>
      </c>
      <c r="BR75" s="177">
        <f t="shared" si="101"/>
        <v>0</v>
      </c>
      <c r="BS75" s="177">
        <f t="shared" si="101"/>
        <v>0</v>
      </c>
      <c r="BT75" s="177">
        <f t="shared" si="101"/>
        <v>0</v>
      </c>
      <c r="BU75" s="177">
        <f t="shared" si="101"/>
        <v>0</v>
      </c>
      <c r="BV75" s="177">
        <f t="shared" si="101"/>
        <v>0</v>
      </c>
      <c r="BW75" s="177">
        <f t="shared" si="101"/>
        <v>0</v>
      </c>
      <c r="BX75" s="177">
        <f t="shared" si="101"/>
        <v>0</v>
      </c>
      <c r="BY75" s="177">
        <f t="shared" si="101"/>
        <v>0</v>
      </c>
      <c r="BZ75" s="177">
        <f t="shared" si="101"/>
        <v>0</v>
      </c>
      <c r="CA75" s="177">
        <f t="shared" si="101"/>
        <v>0</v>
      </c>
      <c r="CB75" s="177">
        <f t="shared" si="101"/>
        <v>0</v>
      </c>
      <c r="CC75" s="177">
        <f t="shared" si="101"/>
        <v>0</v>
      </c>
      <c r="CD75" s="177">
        <f t="shared" si="101"/>
        <v>0</v>
      </c>
      <c r="CE75" s="177">
        <f t="shared" si="101"/>
        <v>0</v>
      </c>
      <c r="CF75" s="177">
        <f t="shared" si="101"/>
        <v>0</v>
      </c>
      <c r="CG75" s="177">
        <f t="shared" si="101"/>
        <v>0</v>
      </c>
      <c r="CH75" s="177">
        <f t="shared" si="101"/>
        <v>0</v>
      </c>
      <c r="CI75" s="177">
        <f t="shared" ref="CI75:ET75" si="102">-CI74</f>
        <v>0</v>
      </c>
      <c r="CJ75" s="177">
        <f t="shared" si="102"/>
        <v>0</v>
      </c>
      <c r="CK75" s="177">
        <f t="shared" si="102"/>
        <v>0</v>
      </c>
      <c r="CL75" s="177">
        <f t="shared" si="102"/>
        <v>0</v>
      </c>
      <c r="CM75" s="177">
        <f t="shared" si="102"/>
        <v>0</v>
      </c>
      <c r="CN75" s="177">
        <f t="shared" si="102"/>
        <v>0</v>
      </c>
      <c r="CO75" s="177">
        <f t="shared" si="102"/>
        <v>0</v>
      </c>
      <c r="CP75" s="177">
        <f t="shared" si="102"/>
        <v>0</v>
      </c>
      <c r="CQ75" s="177">
        <f t="shared" si="102"/>
        <v>0</v>
      </c>
      <c r="CR75" s="177">
        <f t="shared" si="102"/>
        <v>0</v>
      </c>
      <c r="CS75" s="177">
        <f t="shared" si="102"/>
        <v>0</v>
      </c>
      <c r="CT75" s="177">
        <f t="shared" si="102"/>
        <v>0</v>
      </c>
      <c r="CU75" s="177">
        <f t="shared" si="102"/>
        <v>0</v>
      </c>
      <c r="CV75" s="177">
        <f t="shared" si="102"/>
        <v>0</v>
      </c>
      <c r="CW75" s="177">
        <f t="shared" si="102"/>
        <v>0</v>
      </c>
      <c r="CX75" s="177">
        <f t="shared" si="102"/>
        <v>0</v>
      </c>
      <c r="CY75" s="177">
        <f t="shared" si="102"/>
        <v>0</v>
      </c>
      <c r="CZ75" s="177">
        <f t="shared" si="102"/>
        <v>0</v>
      </c>
      <c r="DA75" s="177">
        <f t="shared" si="102"/>
        <v>0</v>
      </c>
      <c r="DB75" s="177">
        <f t="shared" si="102"/>
        <v>0</v>
      </c>
      <c r="DC75" s="177">
        <f t="shared" si="102"/>
        <v>0</v>
      </c>
      <c r="DD75" s="177">
        <f t="shared" si="102"/>
        <v>0</v>
      </c>
      <c r="DE75" s="177">
        <f t="shared" si="102"/>
        <v>0</v>
      </c>
      <c r="DF75" s="177">
        <f t="shared" si="102"/>
        <v>0</v>
      </c>
      <c r="DG75" s="177">
        <f t="shared" si="102"/>
        <v>0</v>
      </c>
      <c r="DH75" s="177">
        <f t="shared" si="102"/>
        <v>0</v>
      </c>
      <c r="DI75" s="177">
        <f t="shared" si="102"/>
        <v>0</v>
      </c>
      <c r="DJ75" s="177">
        <f t="shared" si="102"/>
        <v>0</v>
      </c>
      <c r="DK75" s="177">
        <f t="shared" si="102"/>
        <v>0</v>
      </c>
      <c r="DL75" s="177">
        <f t="shared" si="102"/>
        <v>0</v>
      </c>
      <c r="DM75" s="177">
        <f t="shared" si="102"/>
        <v>0</v>
      </c>
      <c r="DN75" s="177">
        <f t="shared" si="102"/>
        <v>0</v>
      </c>
      <c r="DO75" s="177">
        <f t="shared" si="102"/>
        <v>0</v>
      </c>
      <c r="DP75" s="177">
        <f t="shared" si="102"/>
        <v>0</v>
      </c>
      <c r="DQ75" s="177">
        <f t="shared" si="102"/>
        <v>0</v>
      </c>
      <c r="DR75" s="177">
        <f t="shared" si="102"/>
        <v>0</v>
      </c>
      <c r="DS75" s="177">
        <f t="shared" si="102"/>
        <v>0</v>
      </c>
      <c r="DT75" s="177">
        <f t="shared" si="102"/>
        <v>0</v>
      </c>
      <c r="DU75" s="177">
        <f t="shared" si="102"/>
        <v>0</v>
      </c>
      <c r="DV75" s="177">
        <f t="shared" si="102"/>
        <v>0</v>
      </c>
      <c r="DW75" s="177">
        <f t="shared" si="102"/>
        <v>0</v>
      </c>
      <c r="DX75" s="177">
        <f t="shared" si="102"/>
        <v>0</v>
      </c>
      <c r="DY75" s="177">
        <f t="shared" si="102"/>
        <v>0</v>
      </c>
      <c r="DZ75" s="177">
        <f t="shared" si="102"/>
        <v>0</v>
      </c>
      <c r="EA75" s="177">
        <f t="shared" si="102"/>
        <v>0</v>
      </c>
      <c r="EB75" s="177">
        <f t="shared" si="102"/>
        <v>0</v>
      </c>
      <c r="EC75" s="177">
        <f t="shared" si="102"/>
        <v>0</v>
      </c>
      <c r="ED75" s="177">
        <f t="shared" si="102"/>
        <v>0</v>
      </c>
      <c r="EE75" s="177">
        <f t="shared" si="102"/>
        <v>0</v>
      </c>
      <c r="EF75" s="177">
        <f t="shared" si="102"/>
        <v>0</v>
      </c>
      <c r="EG75" s="177">
        <f t="shared" si="102"/>
        <v>0</v>
      </c>
      <c r="EH75" s="177">
        <f t="shared" si="102"/>
        <v>0</v>
      </c>
      <c r="EI75" s="177">
        <f t="shared" si="102"/>
        <v>0</v>
      </c>
      <c r="EJ75" s="177">
        <f t="shared" si="102"/>
        <v>0</v>
      </c>
      <c r="EK75" s="177">
        <f t="shared" si="102"/>
        <v>0</v>
      </c>
      <c r="EL75" s="177">
        <f t="shared" si="102"/>
        <v>0</v>
      </c>
      <c r="EM75" s="177">
        <f t="shared" si="102"/>
        <v>0</v>
      </c>
      <c r="EN75" s="177">
        <f t="shared" si="102"/>
        <v>0</v>
      </c>
      <c r="EO75" s="177">
        <f t="shared" si="102"/>
        <v>0</v>
      </c>
      <c r="EP75" s="177">
        <f t="shared" si="102"/>
        <v>0</v>
      </c>
      <c r="EQ75" s="177">
        <f t="shared" si="102"/>
        <v>0</v>
      </c>
      <c r="ER75" s="177">
        <f t="shared" si="102"/>
        <v>0</v>
      </c>
      <c r="ES75" s="177">
        <f t="shared" si="102"/>
        <v>0</v>
      </c>
      <c r="ET75" s="177">
        <f t="shared" si="102"/>
        <v>0</v>
      </c>
      <c r="EU75" s="177">
        <f t="shared" ref="EU75:FI75" si="103">-EU74</f>
        <v>0</v>
      </c>
      <c r="EV75" s="177">
        <f t="shared" si="103"/>
        <v>0</v>
      </c>
      <c r="EW75" s="177">
        <f t="shared" si="103"/>
        <v>0</v>
      </c>
      <c r="EX75" s="177">
        <f t="shared" si="103"/>
        <v>0</v>
      </c>
      <c r="EY75" s="177">
        <f t="shared" si="103"/>
        <v>0</v>
      </c>
      <c r="EZ75" s="177">
        <f t="shared" si="103"/>
        <v>0</v>
      </c>
      <c r="FA75" s="177">
        <f t="shared" si="103"/>
        <v>0</v>
      </c>
      <c r="FB75" s="177">
        <f t="shared" si="103"/>
        <v>0</v>
      </c>
      <c r="FC75" s="177">
        <f t="shared" si="103"/>
        <v>0</v>
      </c>
      <c r="FD75" s="177">
        <f t="shared" si="103"/>
        <v>0</v>
      </c>
      <c r="FE75" s="177">
        <f t="shared" si="103"/>
        <v>0</v>
      </c>
      <c r="FF75" s="177">
        <f t="shared" si="103"/>
        <v>0</v>
      </c>
      <c r="FG75" s="177">
        <f t="shared" si="103"/>
        <v>0</v>
      </c>
      <c r="FH75" s="177">
        <f t="shared" si="103"/>
        <v>0</v>
      </c>
      <c r="FI75" s="177">
        <f t="shared" si="103"/>
        <v>0</v>
      </c>
      <c r="FJ75" s="16"/>
    </row>
    <row r="76" spans="1:166" ht="15.75" outlineLevel="2" thickBot="1" x14ac:dyDescent="0.35">
      <c r="A76" s="1"/>
      <c r="B76" s="1"/>
      <c r="C76" s="1"/>
      <c r="D76" s="1" t="s">
        <v>264</v>
      </c>
      <c r="E76" s="13"/>
      <c r="F76" s="184">
        <f>EOMONTH($F$20,0)</f>
        <v>31</v>
      </c>
      <c r="G76" s="1"/>
      <c r="H76" s="1"/>
      <c r="I76" s="1"/>
      <c r="J76" s="1"/>
      <c r="K76" s="1"/>
      <c r="L76" s="1"/>
      <c r="M76" s="1"/>
      <c r="N76" s="1"/>
      <c r="O76" s="1"/>
      <c r="P76" s="1"/>
      <c r="Q76" s="1"/>
      <c r="R76" s="1"/>
      <c r="S76" s="13"/>
      <c r="T76" s="176">
        <f>SUM(V76:FJ76)</f>
        <v>0</v>
      </c>
      <c r="U76" s="1"/>
      <c r="V76" s="177">
        <f t="shared" ref="V76:CG76" si="104">-SUM(V72:V73)*V20</f>
        <v>0</v>
      </c>
      <c r="W76" s="177">
        <f t="shared" si="104"/>
        <v>0</v>
      </c>
      <c r="X76" s="177">
        <f t="shared" si="104"/>
        <v>0</v>
      </c>
      <c r="Y76" s="177">
        <f t="shared" si="104"/>
        <v>0</v>
      </c>
      <c r="Z76" s="177">
        <f t="shared" si="104"/>
        <v>0</v>
      </c>
      <c r="AA76" s="177">
        <f t="shared" si="104"/>
        <v>0</v>
      </c>
      <c r="AB76" s="177">
        <f t="shared" si="104"/>
        <v>0</v>
      </c>
      <c r="AC76" s="177">
        <f t="shared" si="104"/>
        <v>0</v>
      </c>
      <c r="AD76" s="177">
        <f t="shared" si="104"/>
        <v>0</v>
      </c>
      <c r="AE76" s="177">
        <f t="shared" si="104"/>
        <v>0</v>
      </c>
      <c r="AF76" s="177">
        <f t="shared" si="104"/>
        <v>0</v>
      </c>
      <c r="AG76" s="177">
        <f t="shared" si="104"/>
        <v>0</v>
      </c>
      <c r="AH76" s="177">
        <f t="shared" si="104"/>
        <v>0</v>
      </c>
      <c r="AI76" s="177">
        <f t="shared" si="104"/>
        <v>0</v>
      </c>
      <c r="AJ76" s="177">
        <f t="shared" si="104"/>
        <v>0</v>
      </c>
      <c r="AK76" s="177">
        <f t="shared" si="104"/>
        <v>0</v>
      </c>
      <c r="AL76" s="177">
        <f t="shared" si="104"/>
        <v>0</v>
      </c>
      <c r="AM76" s="177">
        <f t="shared" si="104"/>
        <v>0</v>
      </c>
      <c r="AN76" s="177">
        <f t="shared" si="104"/>
        <v>0</v>
      </c>
      <c r="AO76" s="177">
        <f t="shared" si="104"/>
        <v>0</v>
      </c>
      <c r="AP76" s="177">
        <f t="shared" si="104"/>
        <v>0</v>
      </c>
      <c r="AQ76" s="177">
        <f t="shared" si="104"/>
        <v>0</v>
      </c>
      <c r="AR76" s="177">
        <f t="shared" si="104"/>
        <v>0</v>
      </c>
      <c r="AS76" s="177">
        <f t="shared" si="104"/>
        <v>0</v>
      </c>
      <c r="AT76" s="177">
        <f t="shared" si="104"/>
        <v>0</v>
      </c>
      <c r="AU76" s="177">
        <f t="shared" si="104"/>
        <v>0</v>
      </c>
      <c r="AV76" s="177">
        <f t="shared" si="104"/>
        <v>0</v>
      </c>
      <c r="AW76" s="177">
        <f t="shared" si="104"/>
        <v>0</v>
      </c>
      <c r="AX76" s="177">
        <f t="shared" si="104"/>
        <v>0</v>
      </c>
      <c r="AY76" s="177">
        <f t="shared" si="104"/>
        <v>0</v>
      </c>
      <c r="AZ76" s="177">
        <f t="shared" si="104"/>
        <v>0</v>
      </c>
      <c r="BA76" s="177">
        <f t="shared" si="104"/>
        <v>0</v>
      </c>
      <c r="BB76" s="177">
        <f t="shared" si="104"/>
        <v>0</v>
      </c>
      <c r="BC76" s="177">
        <f t="shared" si="104"/>
        <v>0</v>
      </c>
      <c r="BD76" s="177">
        <f t="shared" si="104"/>
        <v>0</v>
      </c>
      <c r="BE76" s="177">
        <f t="shared" si="104"/>
        <v>0</v>
      </c>
      <c r="BF76" s="177">
        <f t="shared" si="104"/>
        <v>0</v>
      </c>
      <c r="BG76" s="177">
        <f t="shared" si="104"/>
        <v>0</v>
      </c>
      <c r="BH76" s="177">
        <f t="shared" si="104"/>
        <v>0</v>
      </c>
      <c r="BI76" s="177">
        <f t="shared" si="104"/>
        <v>0</v>
      </c>
      <c r="BJ76" s="177">
        <f t="shared" si="104"/>
        <v>0</v>
      </c>
      <c r="BK76" s="177">
        <f t="shared" si="104"/>
        <v>0</v>
      </c>
      <c r="BL76" s="177">
        <f t="shared" si="104"/>
        <v>0</v>
      </c>
      <c r="BM76" s="177">
        <f t="shared" si="104"/>
        <v>0</v>
      </c>
      <c r="BN76" s="177">
        <f t="shared" si="104"/>
        <v>0</v>
      </c>
      <c r="BO76" s="177">
        <f t="shared" si="104"/>
        <v>0</v>
      </c>
      <c r="BP76" s="177">
        <f t="shared" si="104"/>
        <v>0</v>
      </c>
      <c r="BQ76" s="177">
        <f t="shared" si="104"/>
        <v>0</v>
      </c>
      <c r="BR76" s="177">
        <f t="shared" si="104"/>
        <v>0</v>
      </c>
      <c r="BS76" s="177">
        <f t="shared" si="104"/>
        <v>0</v>
      </c>
      <c r="BT76" s="177">
        <f t="shared" si="104"/>
        <v>0</v>
      </c>
      <c r="BU76" s="177">
        <f t="shared" si="104"/>
        <v>0</v>
      </c>
      <c r="BV76" s="177">
        <f t="shared" si="104"/>
        <v>0</v>
      </c>
      <c r="BW76" s="177">
        <f t="shared" si="104"/>
        <v>0</v>
      </c>
      <c r="BX76" s="177">
        <f t="shared" si="104"/>
        <v>0</v>
      </c>
      <c r="BY76" s="177">
        <f t="shared" si="104"/>
        <v>0</v>
      </c>
      <c r="BZ76" s="177">
        <f t="shared" si="104"/>
        <v>0</v>
      </c>
      <c r="CA76" s="177">
        <f t="shared" si="104"/>
        <v>0</v>
      </c>
      <c r="CB76" s="177">
        <f t="shared" si="104"/>
        <v>0</v>
      </c>
      <c r="CC76" s="177">
        <f t="shared" si="104"/>
        <v>0</v>
      </c>
      <c r="CD76" s="177">
        <f t="shared" si="104"/>
        <v>0</v>
      </c>
      <c r="CE76" s="177">
        <f t="shared" si="104"/>
        <v>0</v>
      </c>
      <c r="CF76" s="177">
        <f t="shared" si="104"/>
        <v>0</v>
      </c>
      <c r="CG76" s="177">
        <f t="shared" si="104"/>
        <v>0</v>
      </c>
      <c r="CH76" s="177">
        <f t="shared" ref="CH76:EE76" si="105">-SUM(CH72:CH73)*CH20</f>
        <v>0</v>
      </c>
      <c r="CI76" s="177">
        <f t="shared" si="105"/>
        <v>0</v>
      </c>
      <c r="CJ76" s="177">
        <f t="shared" si="105"/>
        <v>0</v>
      </c>
      <c r="CK76" s="177">
        <f t="shared" si="105"/>
        <v>0</v>
      </c>
      <c r="CL76" s="177">
        <f t="shared" si="105"/>
        <v>0</v>
      </c>
      <c r="CM76" s="177">
        <f t="shared" si="105"/>
        <v>0</v>
      </c>
      <c r="CN76" s="177">
        <f t="shared" si="105"/>
        <v>0</v>
      </c>
      <c r="CO76" s="177">
        <f t="shared" si="105"/>
        <v>0</v>
      </c>
      <c r="CP76" s="177">
        <f t="shared" si="105"/>
        <v>0</v>
      </c>
      <c r="CQ76" s="177">
        <f t="shared" si="105"/>
        <v>0</v>
      </c>
      <c r="CR76" s="177">
        <f t="shared" si="105"/>
        <v>0</v>
      </c>
      <c r="CS76" s="177">
        <f t="shared" si="105"/>
        <v>0</v>
      </c>
      <c r="CT76" s="177">
        <f t="shared" si="105"/>
        <v>0</v>
      </c>
      <c r="CU76" s="177">
        <f t="shared" si="105"/>
        <v>0</v>
      </c>
      <c r="CV76" s="177">
        <f t="shared" si="105"/>
        <v>0</v>
      </c>
      <c r="CW76" s="177">
        <f t="shared" si="105"/>
        <v>0</v>
      </c>
      <c r="CX76" s="177">
        <f t="shared" si="105"/>
        <v>0</v>
      </c>
      <c r="CY76" s="177">
        <f t="shared" si="105"/>
        <v>0</v>
      </c>
      <c r="CZ76" s="177">
        <f t="shared" si="105"/>
        <v>0</v>
      </c>
      <c r="DA76" s="177">
        <f t="shared" si="105"/>
        <v>0</v>
      </c>
      <c r="DB76" s="177">
        <f t="shared" si="105"/>
        <v>0</v>
      </c>
      <c r="DC76" s="177">
        <f t="shared" si="105"/>
        <v>0</v>
      </c>
      <c r="DD76" s="177">
        <f t="shared" si="105"/>
        <v>0</v>
      </c>
      <c r="DE76" s="177">
        <f t="shared" si="105"/>
        <v>0</v>
      </c>
      <c r="DF76" s="177">
        <f t="shared" si="105"/>
        <v>0</v>
      </c>
      <c r="DG76" s="177">
        <f t="shared" si="105"/>
        <v>0</v>
      </c>
      <c r="DH76" s="177">
        <f t="shared" si="105"/>
        <v>0</v>
      </c>
      <c r="DI76" s="177">
        <f t="shared" si="105"/>
        <v>0</v>
      </c>
      <c r="DJ76" s="177">
        <f t="shared" si="105"/>
        <v>0</v>
      </c>
      <c r="DK76" s="177">
        <f t="shared" si="105"/>
        <v>0</v>
      </c>
      <c r="DL76" s="177">
        <f t="shared" si="105"/>
        <v>0</v>
      </c>
      <c r="DM76" s="177">
        <f t="shared" si="105"/>
        <v>0</v>
      </c>
      <c r="DN76" s="177">
        <f t="shared" si="105"/>
        <v>0</v>
      </c>
      <c r="DO76" s="177">
        <f t="shared" si="105"/>
        <v>0</v>
      </c>
      <c r="DP76" s="177">
        <f t="shared" si="105"/>
        <v>0</v>
      </c>
      <c r="DQ76" s="177">
        <f t="shared" si="105"/>
        <v>0</v>
      </c>
      <c r="DR76" s="177">
        <f t="shared" si="105"/>
        <v>0</v>
      </c>
      <c r="DS76" s="177">
        <f t="shared" si="105"/>
        <v>0</v>
      </c>
      <c r="DT76" s="177">
        <f t="shared" si="105"/>
        <v>0</v>
      </c>
      <c r="DU76" s="177">
        <f t="shared" si="105"/>
        <v>0</v>
      </c>
      <c r="DV76" s="177">
        <f t="shared" si="105"/>
        <v>0</v>
      </c>
      <c r="DW76" s="177">
        <f t="shared" si="105"/>
        <v>0</v>
      </c>
      <c r="DX76" s="177">
        <f t="shared" si="105"/>
        <v>0</v>
      </c>
      <c r="DY76" s="177">
        <f t="shared" si="105"/>
        <v>0</v>
      </c>
      <c r="DZ76" s="177">
        <f t="shared" si="105"/>
        <v>0</v>
      </c>
      <c r="EA76" s="177">
        <f t="shared" si="105"/>
        <v>0</v>
      </c>
      <c r="EB76" s="177">
        <f t="shared" si="105"/>
        <v>0</v>
      </c>
      <c r="EC76" s="177">
        <f t="shared" si="105"/>
        <v>0</v>
      </c>
      <c r="ED76" s="177">
        <f t="shared" si="105"/>
        <v>0</v>
      </c>
      <c r="EE76" s="177">
        <f t="shared" si="105"/>
        <v>0</v>
      </c>
      <c r="EF76" s="177">
        <f>-SUM(EF72:EF73)*EF20</f>
        <v>0</v>
      </c>
      <c r="EG76" s="177">
        <f t="shared" ref="EG76:FI76" si="106">-SUM(EG72:EG73)*EG20</f>
        <v>0</v>
      </c>
      <c r="EH76" s="177">
        <f t="shared" si="106"/>
        <v>0</v>
      </c>
      <c r="EI76" s="177">
        <f t="shared" si="106"/>
        <v>0</v>
      </c>
      <c r="EJ76" s="177">
        <f t="shared" si="106"/>
        <v>0</v>
      </c>
      <c r="EK76" s="177">
        <f t="shared" si="106"/>
        <v>0</v>
      </c>
      <c r="EL76" s="177">
        <f t="shared" si="106"/>
        <v>0</v>
      </c>
      <c r="EM76" s="177">
        <f t="shared" si="106"/>
        <v>0</v>
      </c>
      <c r="EN76" s="177">
        <f t="shared" si="106"/>
        <v>0</v>
      </c>
      <c r="EO76" s="177">
        <f t="shared" si="106"/>
        <v>0</v>
      </c>
      <c r="EP76" s="177">
        <f t="shared" si="106"/>
        <v>0</v>
      </c>
      <c r="EQ76" s="177">
        <f t="shared" si="106"/>
        <v>0</v>
      </c>
      <c r="ER76" s="177">
        <f t="shared" si="106"/>
        <v>0</v>
      </c>
      <c r="ES76" s="177">
        <f t="shared" si="106"/>
        <v>0</v>
      </c>
      <c r="ET76" s="177">
        <f t="shared" si="106"/>
        <v>0</v>
      </c>
      <c r="EU76" s="177">
        <f t="shared" si="106"/>
        <v>0</v>
      </c>
      <c r="EV76" s="177">
        <f t="shared" si="106"/>
        <v>0</v>
      </c>
      <c r="EW76" s="177">
        <f t="shared" si="106"/>
        <v>0</v>
      </c>
      <c r="EX76" s="177">
        <f t="shared" si="106"/>
        <v>0</v>
      </c>
      <c r="EY76" s="177">
        <f t="shared" si="106"/>
        <v>0</v>
      </c>
      <c r="EZ76" s="177">
        <f t="shared" si="106"/>
        <v>0</v>
      </c>
      <c r="FA76" s="177">
        <f t="shared" si="106"/>
        <v>0</v>
      </c>
      <c r="FB76" s="177">
        <f t="shared" si="106"/>
        <v>0</v>
      </c>
      <c r="FC76" s="177">
        <f t="shared" si="106"/>
        <v>0</v>
      </c>
      <c r="FD76" s="177">
        <f t="shared" si="106"/>
        <v>0</v>
      </c>
      <c r="FE76" s="177">
        <f t="shared" si="106"/>
        <v>0</v>
      </c>
      <c r="FF76" s="177">
        <f t="shared" si="106"/>
        <v>0</v>
      </c>
      <c r="FG76" s="177">
        <f t="shared" si="106"/>
        <v>0</v>
      </c>
      <c r="FH76" s="177">
        <f t="shared" si="106"/>
        <v>0</v>
      </c>
      <c r="FI76" s="177">
        <f t="shared" si="106"/>
        <v>0</v>
      </c>
      <c r="FJ76" s="16"/>
    </row>
    <row r="77" spans="1:166" outlineLevel="2" x14ac:dyDescent="0.3">
      <c r="A77" s="1"/>
      <c r="B77" s="1"/>
      <c r="C77" s="1"/>
      <c r="D77" s="1" t="s">
        <v>124</v>
      </c>
      <c r="E77" s="13"/>
      <c r="F77" s="18"/>
      <c r="G77" s="18"/>
      <c r="H77" s="1"/>
      <c r="I77" s="1"/>
      <c r="J77" s="1"/>
      <c r="K77" s="1"/>
      <c r="L77" s="1"/>
      <c r="M77" s="1"/>
      <c r="N77" s="1"/>
      <c r="O77" s="1"/>
      <c r="P77" s="1"/>
      <c r="Q77" s="1"/>
      <c r="R77" s="1"/>
      <c r="U77" s="1"/>
      <c r="V77" s="182">
        <f t="shared" ref="V77:CG77" si="107">SUM(V72:V76)</f>
        <v>0</v>
      </c>
      <c r="W77" s="182">
        <f t="shared" si="107"/>
        <v>0</v>
      </c>
      <c r="X77" s="182">
        <f t="shared" si="107"/>
        <v>0</v>
      </c>
      <c r="Y77" s="182">
        <f t="shared" si="107"/>
        <v>0</v>
      </c>
      <c r="Z77" s="182">
        <f t="shared" si="107"/>
        <v>0</v>
      </c>
      <c r="AA77" s="182">
        <f t="shared" si="107"/>
        <v>0</v>
      </c>
      <c r="AB77" s="182">
        <f t="shared" si="107"/>
        <v>0</v>
      </c>
      <c r="AC77" s="182">
        <f t="shared" si="107"/>
        <v>0</v>
      </c>
      <c r="AD77" s="182">
        <f t="shared" si="107"/>
        <v>0</v>
      </c>
      <c r="AE77" s="182">
        <f t="shared" si="107"/>
        <v>0</v>
      </c>
      <c r="AF77" s="182">
        <f t="shared" si="107"/>
        <v>0</v>
      </c>
      <c r="AG77" s="182">
        <f t="shared" si="107"/>
        <v>0</v>
      </c>
      <c r="AH77" s="182">
        <f t="shared" si="107"/>
        <v>0</v>
      </c>
      <c r="AI77" s="182">
        <f t="shared" si="107"/>
        <v>0</v>
      </c>
      <c r="AJ77" s="182">
        <f t="shared" si="107"/>
        <v>0</v>
      </c>
      <c r="AK77" s="182">
        <f t="shared" si="107"/>
        <v>0</v>
      </c>
      <c r="AL77" s="182">
        <f t="shared" si="107"/>
        <v>0</v>
      </c>
      <c r="AM77" s="182">
        <f t="shared" si="107"/>
        <v>0</v>
      </c>
      <c r="AN77" s="182">
        <f t="shared" si="107"/>
        <v>0</v>
      </c>
      <c r="AO77" s="182">
        <f t="shared" si="107"/>
        <v>0</v>
      </c>
      <c r="AP77" s="182">
        <f t="shared" si="107"/>
        <v>0</v>
      </c>
      <c r="AQ77" s="182">
        <f t="shared" si="107"/>
        <v>0</v>
      </c>
      <c r="AR77" s="182">
        <f t="shared" si="107"/>
        <v>0</v>
      </c>
      <c r="AS77" s="182">
        <f t="shared" si="107"/>
        <v>0</v>
      </c>
      <c r="AT77" s="182">
        <f t="shared" si="107"/>
        <v>0</v>
      </c>
      <c r="AU77" s="182">
        <f t="shared" si="107"/>
        <v>0</v>
      </c>
      <c r="AV77" s="182">
        <f t="shared" si="107"/>
        <v>0</v>
      </c>
      <c r="AW77" s="182">
        <f t="shared" si="107"/>
        <v>0</v>
      </c>
      <c r="AX77" s="182">
        <f t="shared" si="107"/>
        <v>0</v>
      </c>
      <c r="AY77" s="182">
        <f t="shared" si="107"/>
        <v>0</v>
      </c>
      <c r="AZ77" s="182">
        <f t="shared" si="107"/>
        <v>0</v>
      </c>
      <c r="BA77" s="182">
        <f t="shared" si="107"/>
        <v>0</v>
      </c>
      <c r="BB77" s="182">
        <f t="shared" si="107"/>
        <v>0</v>
      </c>
      <c r="BC77" s="182">
        <f t="shared" si="107"/>
        <v>0</v>
      </c>
      <c r="BD77" s="182">
        <f t="shared" si="107"/>
        <v>0</v>
      </c>
      <c r="BE77" s="182">
        <f t="shared" si="107"/>
        <v>0</v>
      </c>
      <c r="BF77" s="182">
        <f t="shared" si="107"/>
        <v>0</v>
      </c>
      <c r="BG77" s="182">
        <f t="shared" si="107"/>
        <v>0</v>
      </c>
      <c r="BH77" s="182">
        <f t="shared" si="107"/>
        <v>0</v>
      </c>
      <c r="BI77" s="182">
        <f t="shared" si="107"/>
        <v>0</v>
      </c>
      <c r="BJ77" s="182">
        <f t="shared" si="107"/>
        <v>0</v>
      </c>
      <c r="BK77" s="182">
        <f t="shared" si="107"/>
        <v>0</v>
      </c>
      <c r="BL77" s="182">
        <f t="shared" si="107"/>
        <v>0</v>
      </c>
      <c r="BM77" s="182">
        <f t="shared" si="107"/>
        <v>0</v>
      </c>
      <c r="BN77" s="182">
        <f t="shared" si="107"/>
        <v>0</v>
      </c>
      <c r="BO77" s="182">
        <f t="shared" si="107"/>
        <v>0</v>
      </c>
      <c r="BP77" s="182">
        <f t="shared" si="107"/>
        <v>0</v>
      </c>
      <c r="BQ77" s="182">
        <f t="shared" si="107"/>
        <v>0</v>
      </c>
      <c r="BR77" s="182">
        <f t="shared" si="107"/>
        <v>0</v>
      </c>
      <c r="BS77" s="182">
        <f t="shared" si="107"/>
        <v>0</v>
      </c>
      <c r="BT77" s="182">
        <f t="shared" si="107"/>
        <v>0</v>
      </c>
      <c r="BU77" s="182">
        <f t="shared" si="107"/>
        <v>0</v>
      </c>
      <c r="BV77" s="182">
        <f t="shared" si="107"/>
        <v>0</v>
      </c>
      <c r="BW77" s="182">
        <f t="shared" si="107"/>
        <v>0</v>
      </c>
      <c r="BX77" s="182">
        <f t="shared" si="107"/>
        <v>0</v>
      </c>
      <c r="BY77" s="182">
        <f t="shared" si="107"/>
        <v>0</v>
      </c>
      <c r="BZ77" s="182">
        <f t="shared" si="107"/>
        <v>0</v>
      </c>
      <c r="CA77" s="182">
        <f t="shared" si="107"/>
        <v>0</v>
      </c>
      <c r="CB77" s="182">
        <f t="shared" si="107"/>
        <v>0</v>
      </c>
      <c r="CC77" s="182">
        <f t="shared" si="107"/>
        <v>0</v>
      </c>
      <c r="CD77" s="182">
        <f t="shared" si="107"/>
        <v>0</v>
      </c>
      <c r="CE77" s="182">
        <f t="shared" si="107"/>
        <v>0</v>
      </c>
      <c r="CF77" s="182">
        <f t="shared" si="107"/>
        <v>0</v>
      </c>
      <c r="CG77" s="182">
        <f t="shared" si="107"/>
        <v>0</v>
      </c>
      <c r="CH77" s="182">
        <f t="shared" ref="CH77:EE77" si="108">SUM(CH72:CH76)</f>
        <v>0</v>
      </c>
      <c r="CI77" s="182">
        <f t="shared" si="108"/>
        <v>0</v>
      </c>
      <c r="CJ77" s="182">
        <f t="shared" si="108"/>
        <v>0</v>
      </c>
      <c r="CK77" s="182">
        <f t="shared" si="108"/>
        <v>0</v>
      </c>
      <c r="CL77" s="182">
        <f t="shared" si="108"/>
        <v>0</v>
      </c>
      <c r="CM77" s="182">
        <f t="shared" si="108"/>
        <v>0</v>
      </c>
      <c r="CN77" s="182">
        <f t="shared" si="108"/>
        <v>0</v>
      </c>
      <c r="CO77" s="182">
        <f t="shared" si="108"/>
        <v>0</v>
      </c>
      <c r="CP77" s="182">
        <f t="shared" si="108"/>
        <v>0</v>
      </c>
      <c r="CQ77" s="182">
        <f t="shared" si="108"/>
        <v>0</v>
      </c>
      <c r="CR77" s="182">
        <f t="shared" si="108"/>
        <v>0</v>
      </c>
      <c r="CS77" s="182">
        <f t="shared" si="108"/>
        <v>0</v>
      </c>
      <c r="CT77" s="182">
        <f t="shared" si="108"/>
        <v>0</v>
      </c>
      <c r="CU77" s="182">
        <f t="shared" si="108"/>
        <v>0</v>
      </c>
      <c r="CV77" s="182">
        <f t="shared" si="108"/>
        <v>0</v>
      </c>
      <c r="CW77" s="182">
        <f t="shared" si="108"/>
        <v>0</v>
      </c>
      <c r="CX77" s="182">
        <f t="shared" si="108"/>
        <v>0</v>
      </c>
      <c r="CY77" s="182">
        <f t="shared" si="108"/>
        <v>0</v>
      </c>
      <c r="CZ77" s="182">
        <f t="shared" si="108"/>
        <v>0</v>
      </c>
      <c r="DA77" s="182">
        <f t="shared" si="108"/>
        <v>0</v>
      </c>
      <c r="DB77" s="182">
        <f t="shared" si="108"/>
        <v>0</v>
      </c>
      <c r="DC77" s="182">
        <f t="shared" si="108"/>
        <v>0</v>
      </c>
      <c r="DD77" s="182">
        <f t="shared" si="108"/>
        <v>0</v>
      </c>
      <c r="DE77" s="182">
        <f t="shared" si="108"/>
        <v>0</v>
      </c>
      <c r="DF77" s="182">
        <f t="shared" si="108"/>
        <v>0</v>
      </c>
      <c r="DG77" s="182">
        <f t="shared" si="108"/>
        <v>0</v>
      </c>
      <c r="DH77" s="182">
        <f t="shared" si="108"/>
        <v>0</v>
      </c>
      <c r="DI77" s="182">
        <f t="shared" si="108"/>
        <v>0</v>
      </c>
      <c r="DJ77" s="182">
        <f t="shared" si="108"/>
        <v>0</v>
      </c>
      <c r="DK77" s="182">
        <f t="shared" si="108"/>
        <v>0</v>
      </c>
      <c r="DL77" s="182">
        <f t="shared" si="108"/>
        <v>0</v>
      </c>
      <c r="DM77" s="182">
        <f t="shared" si="108"/>
        <v>0</v>
      </c>
      <c r="DN77" s="182">
        <f t="shared" si="108"/>
        <v>0</v>
      </c>
      <c r="DO77" s="182">
        <f t="shared" si="108"/>
        <v>0</v>
      </c>
      <c r="DP77" s="182">
        <f t="shared" si="108"/>
        <v>0</v>
      </c>
      <c r="DQ77" s="182">
        <f t="shared" si="108"/>
        <v>0</v>
      </c>
      <c r="DR77" s="182">
        <f t="shared" si="108"/>
        <v>0</v>
      </c>
      <c r="DS77" s="182">
        <f t="shared" si="108"/>
        <v>0</v>
      </c>
      <c r="DT77" s="182">
        <f t="shared" si="108"/>
        <v>0</v>
      </c>
      <c r="DU77" s="182">
        <f t="shared" si="108"/>
        <v>0</v>
      </c>
      <c r="DV77" s="182">
        <f t="shared" si="108"/>
        <v>0</v>
      </c>
      <c r="DW77" s="182">
        <f t="shared" si="108"/>
        <v>0</v>
      </c>
      <c r="DX77" s="182">
        <f t="shared" si="108"/>
        <v>0</v>
      </c>
      <c r="DY77" s="182">
        <f t="shared" si="108"/>
        <v>0</v>
      </c>
      <c r="DZ77" s="182">
        <f t="shared" si="108"/>
        <v>0</v>
      </c>
      <c r="EA77" s="182">
        <f t="shared" si="108"/>
        <v>0</v>
      </c>
      <c r="EB77" s="182">
        <f t="shared" si="108"/>
        <v>0</v>
      </c>
      <c r="EC77" s="182">
        <f t="shared" si="108"/>
        <v>0</v>
      </c>
      <c r="ED77" s="182">
        <f t="shared" si="108"/>
        <v>0</v>
      </c>
      <c r="EE77" s="182">
        <f t="shared" si="108"/>
        <v>0</v>
      </c>
      <c r="EF77" s="182">
        <f>SUM(EF72:EF76)</f>
        <v>0</v>
      </c>
      <c r="EG77" s="182">
        <f t="shared" ref="EG77:FI77" si="109">SUM(EG72:EG76)</f>
        <v>0</v>
      </c>
      <c r="EH77" s="182">
        <f t="shared" si="109"/>
        <v>0</v>
      </c>
      <c r="EI77" s="182">
        <f t="shared" si="109"/>
        <v>0</v>
      </c>
      <c r="EJ77" s="182">
        <f t="shared" si="109"/>
        <v>0</v>
      </c>
      <c r="EK77" s="182">
        <f t="shared" si="109"/>
        <v>0</v>
      </c>
      <c r="EL77" s="182">
        <f t="shared" si="109"/>
        <v>0</v>
      </c>
      <c r="EM77" s="182">
        <f t="shared" si="109"/>
        <v>0</v>
      </c>
      <c r="EN77" s="182">
        <f t="shared" si="109"/>
        <v>0</v>
      </c>
      <c r="EO77" s="182">
        <f t="shared" si="109"/>
        <v>0</v>
      </c>
      <c r="EP77" s="182">
        <f t="shared" si="109"/>
        <v>0</v>
      </c>
      <c r="EQ77" s="182">
        <f t="shared" si="109"/>
        <v>0</v>
      </c>
      <c r="ER77" s="182">
        <f t="shared" si="109"/>
        <v>0</v>
      </c>
      <c r="ES77" s="182">
        <f t="shared" si="109"/>
        <v>0</v>
      </c>
      <c r="ET77" s="182">
        <f t="shared" si="109"/>
        <v>0</v>
      </c>
      <c r="EU77" s="182">
        <f t="shared" si="109"/>
        <v>0</v>
      </c>
      <c r="EV77" s="182">
        <f t="shared" si="109"/>
        <v>0</v>
      </c>
      <c r="EW77" s="182">
        <f t="shared" si="109"/>
        <v>0</v>
      </c>
      <c r="EX77" s="182">
        <f t="shared" si="109"/>
        <v>0</v>
      </c>
      <c r="EY77" s="182">
        <f t="shared" si="109"/>
        <v>0</v>
      </c>
      <c r="EZ77" s="182">
        <f t="shared" si="109"/>
        <v>0</v>
      </c>
      <c r="FA77" s="182">
        <f t="shared" si="109"/>
        <v>0</v>
      </c>
      <c r="FB77" s="182">
        <f t="shared" si="109"/>
        <v>0</v>
      </c>
      <c r="FC77" s="182">
        <f t="shared" si="109"/>
        <v>0</v>
      </c>
      <c r="FD77" s="182">
        <f t="shared" si="109"/>
        <v>0</v>
      </c>
      <c r="FE77" s="182">
        <f t="shared" si="109"/>
        <v>0</v>
      </c>
      <c r="FF77" s="182">
        <f t="shared" si="109"/>
        <v>0</v>
      </c>
      <c r="FG77" s="182">
        <f t="shared" si="109"/>
        <v>0</v>
      </c>
      <c r="FH77" s="182">
        <f t="shared" si="109"/>
        <v>0</v>
      </c>
      <c r="FI77" s="182">
        <f t="shared" si="109"/>
        <v>0</v>
      </c>
      <c r="FJ77" s="16"/>
    </row>
    <row r="78" spans="1:166" outlineLevel="2" x14ac:dyDescent="0.3">
      <c r="A78" s="1"/>
      <c r="B78" s="1"/>
      <c r="C78" s="1"/>
      <c r="D78" s="1"/>
      <c r="E78" s="1"/>
      <c r="F78" s="18"/>
      <c r="G78" s="18"/>
      <c r="H78" s="1"/>
      <c r="I78" s="1"/>
      <c r="J78" s="1"/>
      <c r="K78" s="1"/>
      <c r="L78" s="1"/>
      <c r="M78" s="1"/>
      <c r="N78" s="1"/>
      <c r="O78" s="1"/>
      <c r="P78" s="1"/>
      <c r="Q78" s="1"/>
      <c r="R78" s="1"/>
      <c r="S78" s="1"/>
      <c r="T78" s="82"/>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6"/>
    </row>
    <row r="79" spans="1:166" outlineLevel="2" x14ac:dyDescent="0.3">
      <c r="A79" s="1"/>
      <c r="B79" s="1"/>
      <c r="C79" s="1"/>
      <c r="D79" s="2" t="s">
        <v>118</v>
      </c>
      <c r="E79" s="1"/>
      <c r="F79" s="1"/>
      <c r="G79" s="1"/>
      <c r="H79" s="1"/>
      <c r="I79" s="1"/>
      <c r="J79" s="1"/>
      <c r="K79" s="1"/>
      <c r="L79" s="1"/>
      <c r="M79" s="1"/>
      <c r="N79" s="1"/>
      <c r="O79" s="1"/>
      <c r="P79" s="1"/>
      <c r="Q79" s="1"/>
      <c r="R79" s="1"/>
      <c r="S79" s="1"/>
      <c r="T79" s="82"/>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6"/>
    </row>
    <row r="80" spans="1:166" outlineLevel="2" x14ac:dyDescent="0.3">
      <c r="A80" s="1"/>
      <c r="B80" s="1"/>
      <c r="C80" s="1"/>
      <c r="D80" s="1" t="s">
        <v>122</v>
      </c>
      <c r="E80" s="13"/>
      <c r="F80" s="1"/>
      <c r="G80" s="1"/>
      <c r="H80" s="1"/>
      <c r="I80" s="1"/>
      <c r="J80" s="1"/>
      <c r="K80" s="1"/>
      <c r="L80" s="1"/>
      <c r="M80" s="1"/>
      <c r="N80" s="1"/>
      <c r="O80" s="1"/>
      <c r="P80" s="1"/>
      <c r="Q80" s="1"/>
      <c r="R80" s="1"/>
      <c r="U80" s="1"/>
      <c r="V80" s="177">
        <f>U85</f>
        <v>0</v>
      </c>
      <c r="W80" s="177">
        <f t="shared" ref="W80:CH80" si="110">V85</f>
        <v>0</v>
      </c>
      <c r="X80" s="177">
        <f t="shared" si="110"/>
        <v>0</v>
      </c>
      <c r="Y80" s="177">
        <f t="shared" si="110"/>
        <v>0</v>
      </c>
      <c r="Z80" s="177">
        <f t="shared" si="110"/>
        <v>0</v>
      </c>
      <c r="AA80" s="177">
        <f t="shared" si="110"/>
        <v>0</v>
      </c>
      <c r="AB80" s="177">
        <f t="shared" si="110"/>
        <v>0</v>
      </c>
      <c r="AC80" s="177">
        <f t="shared" si="110"/>
        <v>0</v>
      </c>
      <c r="AD80" s="177">
        <f t="shared" si="110"/>
        <v>0</v>
      </c>
      <c r="AE80" s="177">
        <f t="shared" si="110"/>
        <v>0</v>
      </c>
      <c r="AF80" s="177">
        <f t="shared" si="110"/>
        <v>0</v>
      </c>
      <c r="AG80" s="177">
        <f t="shared" si="110"/>
        <v>0</v>
      </c>
      <c r="AH80" s="177">
        <f t="shared" si="110"/>
        <v>0</v>
      </c>
      <c r="AI80" s="177">
        <f t="shared" si="110"/>
        <v>0</v>
      </c>
      <c r="AJ80" s="177">
        <f t="shared" si="110"/>
        <v>0</v>
      </c>
      <c r="AK80" s="177">
        <f t="shared" si="110"/>
        <v>0</v>
      </c>
      <c r="AL80" s="177">
        <f t="shared" si="110"/>
        <v>0</v>
      </c>
      <c r="AM80" s="177">
        <f t="shared" si="110"/>
        <v>0</v>
      </c>
      <c r="AN80" s="177">
        <f t="shared" si="110"/>
        <v>0</v>
      </c>
      <c r="AO80" s="177">
        <f t="shared" si="110"/>
        <v>0</v>
      </c>
      <c r="AP80" s="177">
        <f t="shared" si="110"/>
        <v>0</v>
      </c>
      <c r="AQ80" s="177">
        <f t="shared" si="110"/>
        <v>0</v>
      </c>
      <c r="AR80" s="177">
        <f t="shared" si="110"/>
        <v>0</v>
      </c>
      <c r="AS80" s="177">
        <f t="shared" si="110"/>
        <v>0</v>
      </c>
      <c r="AT80" s="177">
        <f t="shared" si="110"/>
        <v>0</v>
      </c>
      <c r="AU80" s="177">
        <f t="shared" si="110"/>
        <v>0</v>
      </c>
      <c r="AV80" s="177">
        <f t="shared" si="110"/>
        <v>0</v>
      </c>
      <c r="AW80" s="177">
        <f t="shared" si="110"/>
        <v>0</v>
      </c>
      <c r="AX80" s="177">
        <f t="shared" si="110"/>
        <v>0</v>
      </c>
      <c r="AY80" s="177">
        <f t="shared" si="110"/>
        <v>0</v>
      </c>
      <c r="AZ80" s="177">
        <f t="shared" si="110"/>
        <v>0</v>
      </c>
      <c r="BA80" s="177">
        <f t="shared" si="110"/>
        <v>0</v>
      </c>
      <c r="BB80" s="177">
        <f t="shared" si="110"/>
        <v>0</v>
      </c>
      <c r="BC80" s="177">
        <f t="shared" si="110"/>
        <v>0</v>
      </c>
      <c r="BD80" s="177">
        <f t="shared" si="110"/>
        <v>0</v>
      </c>
      <c r="BE80" s="177">
        <f t="shared" si="110"/>
        <v>0</v>
      </c>
      <c r="BF80" s="177">
        <f t="shared" si="110"/>
        <v>0</v>
      </c>
      <c r="BG80" s="177">
        <f t="shared" si="110"/>
        <v>0</v>
      </c>
      <c r="BH80" s="177">
        <f t="shared" si="110"/>
        <v>0</v>
      </c>
      <c r="BI80" s="177">
        <f t="shared" si="110"/>
        <v>0</v>
      </c>
      <c r="BJ80" s="177">
        <f t="shared" si="110"/>
        <v>0</v>
      </c>
      <c r="BK80" s="177">
        <f t="shared" si="110"/>
        <v>0</v>
      </c>
      <c r="BL80" s="177">
        <f t="shared" si="110"/>
        <v>0</v>
      </c>
      <c r="BM80" s="177">
        <f t="shared" si="110"/>
        <v>0</v>
      </c>
      <c r="BN80" s="177">
        <f t="shared" si="110"/>
        <v>0</v>
      </c>
      <c r="BO80" s="177">
        <f t="shared" si="110"/>
        <v>0</v>
      </c>
      <c r="BP80" s="177">
        <f t="shared" si="110"/>
        <v>0</v>
      </c>
      <c r="BQ80" s="177">
        <f t="shared" si="110"/>
        <v>0</v>
      </c>
      <c r="BR80" s="177">
        <f t="shared" si="110"/>
        <v>0</v>
      </c>
      <c r="BS80" s="177">
        <f t="shared" si="110"/>
        <v>0</v>
      </c>
      <c r="BT80" s="177">
        <f t="shared" si="110"/>
        <v>0</v>
      </c>
      <c r="BU80" s="177">
        <f t="shared" si="110"/>
        <v>0</v>
      </c>
      <c r="BV80" s="177">
        <f t="shared" si="110"/>
        <v>0</v>
      </c>
      <c r="BW80" s="177">
        <f t="shared" si="110"/>
        <v>0</v>
      </c>
      <c r="BX80" s="177">
        <f t="shared" si="110"/>
        <v>0</v>
      </c>
      <c r="BY80" s="177">
        <f t="shared" si="110"/>
        <v>0</v>
      </c>
      <c r="BZ80" s="177">
        <f t="shared" si="110"/>
        <v>0</v>
      </c>
      <c r="CA80" s="177">
        <f t="shared" si="110"/>
        <v>0</v>
      </c>
      <c r="CB80" s="177">
        <f t="shared" si="110"/>
        <v>0</v>
      </c>
      <c r="CC80" s="177">
        <f t="shared" si="110"/>
        <v>0</v>
      </c>
      <c r="CD80" s="177">
        <f t="shared" si="110"/>
        <v>0</v>
      </c>
      <c r="CE80" s="177">
        <f t="shared" si="110"/>
        <v>0</v>
      </c>
      <c r="CF80" s="177">
        <f t="shared" si="110"/>
        <v>0</v>
      </c>
      <c r="CG80" s="177">
        <f t="shared" si="110"/>
        <v>0</v>
      </c>
      <c r="CH80" s="177">
        <f t="shared" si="110"/>
        <v>0</v>
      </c>
      <c r="CI80" s="177">
        <f t="shared" ref="CI80:ET80" si="111">CH85</f>
        <v>0</v>
      </c>
      <c r="CJ80" s="177">
        <f t="shared" si="111"/>
        <v>0</v>
      </c>
      <c r="CK80" s="177">
        <f t="shared" si="111"/>
        <v>0</v>
      </c>
      <c r="CL80" s="177">
        <f t="shared" si="111"/>
        <v>0</v>
      </c>
      <c r="CM80" s="177">
        <f t="shared" si="111"/>
        <v>0</v>
      </c>
      <c r="CN80" s="177">
        <f t="shared" si="111"/>
        <v>0</v>
      </c>
      <c r="CO80" s="177">
        <f t="shared" si="111"/>
        <v>0</v>
      </c>
      <c r="CP80" s="177">
        <f t="shared" si="111"/>
        <v>0</v>
      </c>
      <c r="CQ80" s="177">
        <f t="shared" si="111"/>
        <v>0</v>
      </c>
      <c r="CR80" s="177">
        <f t="shared" si="111"/>
        <v>0</v>
      </c>
      <c r="CS80" s="177">
        <f t="shared" si="111"/>
        <v>0</v>
      </c>
      <c r="CT80" s="177">
        <f t="shared" si="111"/>
        <v>0</v>
      </c>
      <c r="CU80" s="177">
        <f t="shared" si="111"/>
        <v>0</v>
      </c>
      <c r="CV80" s="177">
        <f t="shared" si="111"/>
        <v>0</v>
      </c>
      <c r="CW80" s="177">
        <f t="shared" si="111"/>
        <v>0</v>
      </c>
      <c r="CX80" s="177">
        <f t="shared" si="111"/>
        <v>0</v>
      </c>
      <c r="CY80" s="177">
        <f t="shared" si="111"/>
        <v>0</v>
      </c>
      <c r="CZ80" s="177">
        <f t="shared" si="111"/>
        <v>0</v>
      </c>
      <c r="DA80" s="177">
        <f t="shared" si="111"/>
        <v>0</v>
      </c>
      <c r="DB80" s="177">
        <f t="shared" si="111"/>
        <v>0</v>
      </c>
      <c r="DC80" s="177">
        <f t="shared" si="111"/>
        <v>0</v>
      </c>
      <c r="DD80" s="177">
        <f t="shared" si="111"/>
        <v>0</v>
      </c>
      <c r="DE80" s="177">
        <f t="shared" si="111"/>
        <v>0</v>
      </c>
      <c r="DF80" s="177">
        <f t="shared" si="111"/>
        <v>0</v>
      </c>
      <c r="DG80" s="177">
        <f t="shared" si="111"/>
        <v>0</v>
      </c>
      <c r="DH80" s="177">
        <f t="shared" si="111"/>
        <v>0</v>
      </c>
      <c r="DI80" s="177">
        <f t="shared" si="111"/>
        <v>0</v>
      </c>
      <c r="DJ80" s="177">
        <f t="shared" si="111"/>
        <v>0</v>
      </c>
      <c r="DK80" s="177">
        <f t="shared" si="111"/>
        <v>0</v>
      </c>
      <c r="DL80" s="177">
        <f t="shared" si="111"/>
        <v>0</v>
      </c>
      <c r="DM80" s="177">
        <f t="shared" si="111"/>
        <v>0</v>
      </c>
      <c r="DN80" s="177">
        <f t="shared" si="111"/>
        <v>0</v>
      </c>
      <c r="DO80" s="177">
        <f t="shared" si="111"/>
        <v>0</v>
      </c>
      <c r="DP80" s="177">
        <f t="shared" si="111"/>
        <v>0</v>
      </c>
      <c r="DQ80" s="177">
        <f t="shared" si="111"/>
        <v>0</v>
      </c>
      <c r="DR80" s="177">
        <f t="shared" si="111"/>
        <v>0</v>
      </c>
      <c r="DS80" s="177">
        <f t="shared" si="111"/>
        <v>0</v>
      </c>
      <c r="DT80" s="177">
        <f t="shared" si="111"/>
        <v>0</v>
      </c>
      <c r="DU80" s="177">
        <f t="shared" si="111"/>
        <v>0</v>
      </c>
      <c r="DV80" s="177">
        <f t="shared" si="111"/>
        <v>0</v>
      </c>
      <c r="DW80" s="177">
        <f t="shared" si="111"/>
        <v>0</v>
      </c>
      <c r="DX80" s="177">
        <f t="shared" si="111"/>
        <v>0</v>
      </c>
      <c r="DY80" s="177">
        <f t="shared" si="111"/>
        <v>0</v>
      </c>
      <c r="DZ80" s="177">
        <f t="shared" si="111"/>
        <v>0</v>
      </c>
      <c r="EA80" s="177">
        <f t="shared" si="111"/>
        <v>0</v>
      </c>
      <c r="EB80" s="177">
        <f t="shared" si="111"/>
        <v>0</v>
      </c>
      <c r="EC80" s="177">
        <f t="shared" si="111"/>
        <v>0</v>
      </c>
      <c r="ED80" s="177">
        <f t="shared" si="111"/>
        <v>0</v>
      </c>
      <c r="EE80" s="177">
        <f t="shared" si="111"/>
        <v>0</v>
      </c>
      <c r="EF80" s="177">
        <f t="shared" si="111"/>
        <v>0</v>
      </c>
      <c r="EG80" s="177">
        <f t="shared" si="111"/>
        <v>0</v>
      </c>
      <c r="EH80" s="177">
        <f t="shared" si="111"/>
        <v>0</v>
      </c>
      <c r="EI80" s="177">
        <f t="shared" si="111"/>
        <v>0</v>
      </c>
      <c r="EJ80" s="177">
        <f t="shared" si="111"/>
        <v>0</v>
      </c>
      <c r="EK80" s="177">
        <f t="shared" si="111"/>
        <v>0</v>
      </c>
      <c r="EL80" s="177">
        <f t="shared" si="111"/>
        <v>0</v>
      </c>
      <c r="EM80" s="177">
        <f t="shared" si="111"/>
        <v>0</v>
      </c>
      <c r="EN80" s="177">
        <f t="shared" si="111"/>
        <v>0</v>
      </c>
      <c r="EO80" s="177">
        <f t="shared" si="111"/>
        <v>0</v>
      </c>
      <c r="EP80" s="177">
        <f t="shared" si="111"/>
        <v>0</v>
      </c>
      <c r="EQ80" s="177">
        <f t="shared" si="111"/>
        <v>0</v>
      </c>
      <c r="ER80" s="177">
        <f t="shared" si="111"/>
        <v>0</v>
      </c>
      <c r="ES80" s="177">
        <f t="shared" si="111"/>
        <v>0</v>
      </c>
      <c r="ET80" s="177">
        <f t="shared" si="111"/>
        <v>0</v>
      </c>
      <c r="EU80" s="177">
        <f t="shared" ref="EU80:FI80" si="112">ET85</f>
        <v>0</v>
      </c>
      <c r="EV80" s="177">
        <f t="shared" si="112"/>
        <v>0</v>
      </c>
      <c r="EW80" s="177">
        <f t="shared" si="112"/>
        <v>0</v>
      </c>
      <c r="EX80" s="177">
        <f t="shared" si="112"/>
        <v>0</v>
      </c>
      <c r="EY80" s="177">
        <f t="shared" si="112"/>
        <v>0</v>
      </c>
      <c r="EZ80" s="177">
        <f t="shared" si="112"/>
        <v>0</v>
      </c>
      <c r="FA80" s="177">
        <f t="shared" si="112"/>
        <v>0</v>
      </c>
      <c r="FB80" s="177">
        <f t="shared" si="112"/>
        <v>0</v>
      </c>
      <c r="FC80" s="177">
        <f t="shared" si="112"/>
        <v>0</v>
      </c>
      <c r="FD80" s="177">
        <f t="shared" si="112"/>
        <v>0</v>
      </c>
      <c r="FE80" s="177">
        <f t="shared" si="112"/>
        <v>0</v>
      </c>
      <c r="FF80" s="177">
        <f t="shared" si="112"/>
        <v>0</v>
      </c>
      <c r="FG80" s="177">
        <f t="shared" si="112"/>
        <v>0</v>
      </c>
      <c r="FH80" s="177">
        <f t="shared" si="112"/>
        <v>0</v>
      </c>
      <c r="FI80" s="177">
        <f t="shared" si="112"/>
        <v>0</v>
      </c>
      <c r="FJ80" s="16"/>
    </row>
    <row r="81" spans="1:166" outlineLevel="2" x14ac:dyDescent="0.3">
      <c r="A81" s="1"/>
      <c r="B81" s="1"/>
      <c r="C81" s="1"/>
      <c r="D81" s="1" t="s">
        <v>123</v>
      </c>
      <c r="E81" s="13"/>
      <c r="G81" s="1"/>
      <c r="H81" s="1"/>
      <c r="I81" s="1"/>
      <c r="J81" s="1"/>
      <c r="K81" s="1"/>
      <c r="L81" s="1"/>
      <c r="M81" s="1"/>
      <c r="N81" s="1"/>
      <c r="O81" s="1"/>
      <c r="P81" s="1"/>
      <c r="Q81" s="1"/>
      <c r="R81" s="1"/>
      <c r="S81" s="13" t="s">
        <v>93</v>
      </c>
      <c r="T81" s="176">
        <f>SUM($V81:$FJ81)</f>
        <v>0</v>
      </c>
      <c r="U81" s="1"/>
      <c r="V81" s="177">
        <f>-V57</f>
        <v>0</v>
      </c>
      <c r="W81" s="177">
        <f t="shared" ref="W81:CH81" si="113">-W57</f>
        <v>0</v>
      </c>
      <c r="X81" s="177">
        <f t="shared" si="113"/>
        <v>0</v>
      </c>
      <c r="Y81" s="177">
        <f t="shared" si="113"/>
        <v>0</v>
      </c>
      <c r="Z81" s="177">
        <f t="shared" si="113"/>
        <v>0</v>
      </c>
      <c r="AA81" s="177">
        <f t="shared" si="113"/>
        <v>0</v>
      </c>
      <c r="AB81" s="177">
        <f t="shared" si="113"/>
        <v>0</v>
      </c>
      <c r="AC81" s="177">
        <f t="shared" si="113"/>
        <v>0</v>
      </c>
      <c r="AD81" s="177">
        <f t="shared" si="113"/>
        <v>0</v>
      </c>
      <c r="AE81" s="177">
        <f t="shared" si="113"/>
        <v>0</v>
      </c>
      <c r="AF81" s="177">
        <f t="shared" si="113"/>
        <v>0</v>
      </c>
      <c r="AG81" s="177">
        <f t="shared" si="113"/>
        <v>0</v>
      </c>
      <c r="AH81" s="177">
        <f t="shared" si="113"/>
        <v>0</v>
      </c>
      <c r="AI81" s="177">
        <f t="shared" si="113"/>
        <v>0</v>
      </c>
      <c r="AJ81" s="177">
        <f t="shared" si="113"/>
        <v>0</v>
      </c>
      <c r="AK81" s="177">
        <f t="shared" si="113"/>
        <v>0</v>
      </c>
      <c r="AL81" s="177">
        <f t="shared" si="113"/>
        <v>0</v>
      </c>
      <c r="AM81" s="177">
        <f t="shared" si="113"/>
        <v>0</v>
      </c>
      <c r="AN81" s="177">
        <f t="shared" si="113"/>
        <v>0</v>
      </c>
      <c r="AO81" s="177">
        <f t="shared" si="113"/>
        <v>0</v>
      </c>
      <c r="AP81" s="177">
        <f t="shared" si="113"/>
        <v>0</v>
      </c>
      <c r="AQ81" s="177">
        <f t="shared" si="113"/>
        <v>0</v>
      </c>
      <c r="AR81" s="177">
        <f t="shared" si="113"/>
        <v>0</v>
      </c>
      <c r="AS81" s="177">
        <f t="shared" si="113"/>
        <v>0</v>
      </c>
      <c r="AT81" s="177">
        <f t="shared" si="113"/>
        <v>0</v>
      </c>
      <c r="AU81" s="177">
        <f t="shared" si="113"/>
        <v>0</v>
      </c>
      <c r="AV81" s="177">
        <f t="shared" si="113"/>
        <v>0</v>
      </c>
      <c r="AW81" s="177">
        <f t="shared" si="113"/>
        <v>0</v>
      </c>
      <c r="AX81" s="177">
        <f t="shared" si="113"/>
        <v>0</v>
      </c>
      <c r="AY81" s="177">
        <f t="shared" si="113"/>
        <v>0</v>
      </c>
      <c r="AZ81" s="177">
        <f t="shared" si="113"/>
        <v>0</v>
      </c>
      <c r="BA81" s="177">
        <f t="shared" si="113"/>
        <v>0</v>
      </c>
      <c r="BB81" s="177">
        <f t="shared" si="113"/>
        <v>0</v>
      </c>
      <c r="BC81" s="177">
        <f t="shared" si="113"/>
        <v>0</v>
      </c>
      <c r="BD81" s="177">
        <f t="shared" si="113"/>
        <v>0</v>
      </c>
      <c r="BE81" s="177">
        <f t="shared" si="113"/>
        <v>0</v>
      </c>
      <c r="BF81" s="177">
        <f t="shared" si="113"/>
        <v>0</v>
      </c>
      <c r="BG81" s="177">
        <f t="shared" si="113"/>
        <v>0</v>
      </c>
      <c r="BH81" s="177">
        <f t="shared" si="113"/>
        <v>0</v>
      </c>
      <c r="BI81" s="177">
        <f t="shared" si="113"/>
        <v>0</v>
      </c>
      <c r="BJ81" s="177">
        <f t="shared" si="113"/>
        <v>0</v>
      </c>
      <c r="BK81" s="177">
        <f t="shared" si="113"/>
        <v>0</v>
      </c>
      <c r="BL81" s="177">
        <f t="shared" si="113"/>
        <v>0</v>
      </c>
      <c r="BM81" s="177">
        <f t="shared" si="113"/>
        <v>0</v>
      </c>
      <c r="BN81" s="177">
        <f t="shared" si="113"/>
        <v>0</v>
      </c>
      <c r="BO81" s="177">
        <f t="shared" si="113"/>
        <v>0</v>
      </c>
      <c r="BP81" s="177">
        <f t="shared" si="113"/>
        <v>0</v>
      </c>
      <c r="BQ81" s="177">
        <f t="shared" si="113"/>
        <v>0</v>
      </c>
      <c r="BR81" s="177">
        <f t="shared" si="113"/>
        <v>0</v>
      </c>
      <c r="BS81" s="177">
        <f t="shared" si="113"/>
        <v>0</v>
      </c>
      <c r="BT81" s="177">
        <f t="shared" si="113"/>
        <v>0</v>
      </c>
      <c r="BU81" s="177">
        <f t="shared" si="113"/>
        <v>0</v>
      </c>
      <c r="BV81" s="177">
        <f t="shared" si="113"/>
        <v>0</v>
      </c>
      <c r="BW81" s="177">
        <f t="shared" si="113"/>
        <v>0</v>
      </c>
      <c r="BX81" s="177">
        <f t="shared" si="113"/>
        <v>0</v>
      </c>
      <c r="BY81" s="177">
        <f t="shared" si="113"/>
        <v>0</v>
      </c>
      <c r="BZ81" s="177">
        <f t="shared" si="113"/>
        <v>0</v>
      </c>
      <c r="CA81" s="177">
        <f t="shared" si="113"/>
        <v>0</v>
      </c>
      <c r="CB81" s="177">
        <f t="shared" si="113"/>
        <v>0</v>
      </c>
      <c r="CC81" s="177">
        <f t="shared" si="113"/>
        <v>0</v>
      </c>
      <c r="CD81" s="177">
        <f t="shared" si="113"/>
        <v>0</v>
      </c>
      <c r="CE81" s="177">
        <f t="shared" si="113"/>
        <v>0</v>
      </c>
      <c r="CF81" s="177">
        <f t="shared" si="113"/>
        <v>0</v>
      </c>
      <c r="CG81" s="177">
        <f t="shared" si="113"/>
        <v>0</v>
      </c>
      <c r="CH81" s="177">
        <f t="shared" si="113"/>
        <v>0</v>
      </c>
      <c r="CI81" s="177">
        <f t="shared" ref="CI81:ET81" si="114">-CI57</f>
        <v>0</v>
      </c>
      <c r="CJ81" s="177">
        <f t="shared" si="114"/>
        <v>0</v>
      </c>
      <c r="CK81" s="177">
        <f t="shared" si="114"/>
        <v>0</v>
      </c>
      <c r="CL81" s="177">
        <f t="shared" si="114"/>
        <v>0</v>
      </c>
      <c r="CM81" s="177">
        <f t="shared" si="114"/>
        <v>0</v>
      </c>
      <c r="CN81" s="177">
        <f t="shared" si="114"/>
        <v>0</v>
      </c>
      <c r="CO81" s="177">
        <f t="shared" si="114"/>
        <v>0</v>
      </c>
      <c r="CP81" s="177">
        <f t="shared" si="114"/>
        <v>0</v>
      </c>
      <c r="CQ81" s="177">
        <f t="shared" si="114"/>
        <v>0</v>
      </c>
      <c r="CR81" s="177">
        <f t="shared" si="114"/>
        <v>0</v>
      </c>
      <c r="CS81" s="177">
        <f t="shared" si="114"/>
        <v>0</v>
      </c>
      <c r="CT81" s="177">
        <f t="shared" si="114"/>
        <v>0</v>
      </c>
      <c r="CU81" s="177">
        <f t="shared" si="114"/>
        <v>0</v>
      </c>
      <c r="CV81" s="177">
        <f t="shared" si="114"/>
        <v>0</v>
      </c>
      <c r="CW81" s="177">
        <f t="shared" si="114"/>
        <v>0</v>
      </c>
      <c r="CX81" s="177">
        <f t="shared" si="114"/>
        <v>0</v>
      </c>
      <c r="CY81" s="177">
        <f t="shared" si="114"/>
        <v>0</v>
      </c>
      <c r="CZ81" s="177">
        <f t="shared" si="114"/>
        <v>0</v>
      </c>
      <c r="DA81" s="177">
        <f t="shared" si="114"/>
        <v>0</v>
      </c>
      <c r="DB81" s="177">
        <f t="shared" si="114"/>
        <v>0</v>
      </c>
      <c r="DC81" s="177">
        <f t="shared" si="114"/>
        <v>0</v>
      </c>
      <c r="DD81" s="177">
        <f t="shared" si="114"/>
        <v>0</v>
      </c>
      <c r="DE81" s="177">
        <f t="shared" si="114"/>
        <v>0</v>
      </c>
      <c r="DF81" s="177">
        <f t="shared" si="114"/>
        <v>0</v>
      </c>
      <c r="DG81" s="177">
        <f t="shared" si="114"/>
        <v>0</v>
      </c>
      <c r="DH81" s="177">
        <f t="shared" si="114"/>
        <v>0</v>
      </c>
      <c r="DI81" s="177">
        <f t="shared" si="114"/>
        <v>0</v>
      </c>
      <c r="DJ81" s="177">
        <f t="shared" si="114"/>
        <v>0</v>
      </c>
      <c r="DK81" s="177">
        <f t="shared" si="114"/>
        <v>0</v>
      </c>
      <c r="DL81" s="177">
        <f t="shared" si="114"/>
        <v>0</v>
      </c>
      <c r="DM81" s="177">
        <f t="shared" si="114"/>
        <v>0</v>
      </c>
      <c r="DN81" s="177">
        <f t="shared" si="114"/>
        <v>0</v>
      </c>
      <c r="DO81" s="177">
        <f t="shared" si="114"/>
        <v>0</v>
      </c>
      <c r="DP81" s="177">
        <f t="shared" si="114"/>
        <v>0</v>
      </c>
      <c r="DQ81" s="177">
        <f t="shared" si="114"/>
        <v>0</v>
      </c>
      <c r="DR81" s="177">
        <f t="shared" si="114"/>
        <v>0</v>
      </c>
      <c r="DS81" s="177">
        <f t="shared" si="114"/>
        <v>0</v>
      </c>
      <c r="DT81" s="177">
        <f t="shared" si="114"/>
        <v>0</v>
      </c>
      <c r="DU81" s="177">
        <f t="shared" si="114"/>
        <v>0</v>
      </c>
      <c r="DV81" s="177">
        <f t="shared" si="114"/>
        <v>0</v>
      </c>
      <c r="DW81" s="177">
        <f t="shared" si="114"/>
        <v>0</v>
      </c>
      <c r="DX81" s="177">
        <f t="shared" si="114"/>
        <v>0</v>
      </c>
      <c r="DY81" s="177">
        <f t="shared" si="114"/>
        <v>0</v>
      </c>
      <c r="DZ81" s="177">
        <f t="shared" si="114"/>
        <v>0</v>
      </c>
      <c r="EA81" s="177">
        <f t="shared" si="114"/>
        <v>0</v>
      </c>
      <c r="EB81" s="177">
        <f t="shared" si="114"/>
        <v>0</v>
      </c>
      <c r="EC81" s="177">
        <f t="shared" si="114"/>
        <v>0</v>
      </c>
      <c r="ED81" s="177">
        <f t="shared" si="114"/>
        <v>0</v>
      </c>
      <c r="EE81" s="177">
        <f t="shared" si="114"/>
        <v>0</v>
      </c>
      <c r="EF81" s="177">
        <f t="shared" si="114"/>
        <v>0</v>
      </c>
      <c r="EG81" s="177">
        <f t="shared" si="114"/>
        <v>0</v>
      </c>
      <c r="EH81" s="177">
        <f t="shared" si="114"/>
        <v>0</v>
      </c>
      <c r="EI81" s="177">
        <f t="shared" si="114"/>
        <v>0</v>
      </c>
      <c r="EJ81" s="177">
        <f t="shared" si="114"/>
        <v>0</v>
      </c>
      <c r="EK81" s="177">
        <f t="shared" si="114"/>
        <v>0</v>
      </c>
      <c r="EL81" s="177">
        <f t="shared" si="114"/>
        <v>0</v>
      </c>
      <c r="EM81" s="177">
        <f t="shared" si="114"/>
        <v>0</v>
      </c>
      <c r="EN81" s="177">
        <f t="shared" si="114"/>
        <v>0</v>
      </c>
      <c r="EO81" s="177">
        <f t="shared" si="114"/>
        <v>0</v>
      </c>
      <c r="EP81" s="177">
        <f t="shared" si="114"/>
        <v>0</v>
      </c>
      <c r="EQ81" s="177">
        <f t="shared" si="114"/>
        <v>0</v>
      </c>
      <c r="ER81" s="177">
        <f t="shared" si="114"/>
        <v>0</v>
      </c>
      <c r="ES81" s="177">
        <f t="shared" si="114"/>
        <v>0</v>
      </c>
      <c r="ET81" s="177">
        <f t="shared" si="114"/>
        <v>0</v>
      </c>
      <c r="EU81" s="177">
        <f t="shared" ref="EU81:FI81" si="115">-EU57</f>
        <v>0</v>
      </c>
      <c r="EV81" s="177">
        <f t="shared" si="115"/>
        <v>0</v>
      </c>
      <c r="EW81" s="177">
        <f t="shared" si="115"/>
        <v>0</v>
      </c>
      <c r="EX81" s="177">
        <f t="shared" si="115"/>
        <v>0</v>
      </c>
      <c r="EY81" s="177">
        <f t="shared" si="115"/>
        <v>0</v>
      </c>
      <c r="EZ81" s="177">
        <f t="shared" si="115"/>
        <v>0</v>
      </c>
      <c r="FA81" s="177">
        <f t="shared" si="115"/>
        <v>0</v>
      </c>
      <c r="FB81" s="177">
        <f t="shared" si="115"/>
        <v>0</v>
      </c>
      <c r="FC81" s="177">
        <f t="shared" si="115"/>
        <v>0</v>
      </c>
      <c r="FD81" s="177">
        <f t="shared" si="115"/>
        <v>0</v>
      </c>
      <c r="FE81" s="177">
        <f t="shared" si="115"/>
        <v>0</v>
      </c>
      <c r="FF81" s="177">
        <f t="shared" si="115"/>
        <v>0</v>
      </c>
      <c r="FG81" s="177">
        <f t="shared" si="115"/>
        <v>0</v>
      </c>
      <c r="FH81" s="177">
        <f t="shared" si="115"/>
        <v>0</v>
      </c>
      <c r="FI81" s="177">
        <f t="shared" si="115"/>
        <v>0</v>
      </c>
      <c r="FJ81" s="16"/>
    </row>
    <row r="82" spans="1:166" outlineLevel="2" x14ac:dyDescent="0.3">
      <c r="A82" s="1"/>
      <c r="B82" s="1"/>
      <c r="C82" s="1"/>
      <c r="D82" s="1" t="s">
        <v>259</v>
      </c>
      <c r="E82" s="13"/>
      <c r="F82" s="183">
        <f>'Instructions and Inputs'!$H$189</f>
        <v>0</v>
      </c>
      <c r="G82" s="183">
        <f>F82/12</f>
        <v>0</v>
      </c>
      <c r="H82" s="1"/>
      <c r="I82" s="1"/>
      <c r="J82" s="1"/>
      <c r="K82" s="1"/>
      <c r="L82" s="1"/>
      <c r="M82" s="1"/>
      <c r="N82" s="1"/>
      <c r="O82" s="1"/>
      <c r="P82" s="1"/>
      <c r="Q82" s="1"/>
      <c r="R82" s="1"/>
      <c r="S82" s="13" t="s">
        <v>93</v>
      </c>
      <c r="T82" s="176">
        <f>SUM($V82:$FJ82)</f>
        <v>0</v>
      </c>
      <c r="U82" s="1"/>
      <c r="V82" s="177">
        <f t="shared" ref="V82:BA82" si="116">IF(V$21=1,0,IF(V$14=1,SUM(V80:V81)*$G$82,0))</f>
        <v>0</v>
      </c>
      <c r="W82" s="177">
        <f t="shared" si="116"/>
        <v>0</v>
      </c>
      <c r="X82" s="177">
        <f t="shared" si="116"/>
        <v>0</v>
      </c>
      <c r="Y82" s="177">
        <f t="shared" si="116"/>
        <v>0</v>
      </c>
      <c r="Z82" s="177">
        <f t="shared" si="116"/>
        <v>0</v>
      </c>
      <c r="AA82" s="177">
        <f t="shared" si="116"/>
        <v>0</v>
      </c>
      <c r="AB82" s="177">
        <f t="shared" si="116"/>
        <v>0</v>
      </c>
      <c r="AC82" s="177">
        <f t="shared" si="116"/>
        <v>0</v>
      </c>
      <c r="AD82" s="177">
        <f t="shared" si="116"/>
        <v>0</v>
      </c>
      <c r="AE82" s="177">
        <f t="shared" si="116"/>
        <v>0</v>
      </c>
      <c r="AF82" s="177">
        <f t="shared" si="116"/>
        <v>0</v>
      </c>
      <c r="AG82" s="177">
        <f t="shared" si="116"/>
        <v>0</v>
      </c>
      <c r="AH82" s="177">
        <f t="shared" si="116"/>
        <v>0</v>
      </c>
      <c r="AI82" s="177">
        <f t="shared" si="116"/>
        <v>0</v>
      </c>
      <c r="AJ82" s="177">
        <f t="shared" si="116"/>
        <v>0</v>
      </c>
      <c r="AK82" s="177">
        <f t="shared" si="116"/>
        <v>0</v>
      </c>
      <c r="AL82" s="177">
        <f t="shared" si="116"/>
        <v>0</v>
      </c>
      <c r="AM82" s="177">
        <f t="shared" si="116"/>
        <v>0</v>
      </c>
      <c r="AN82" s="177">
        <f t="shared" si="116"/>
        <v>0</v>
      </c>
      <c r="AO82" s="177">
        <f t="shared" si="116"/>
        <v>0</v>
      </c>
      <c r="AP82" s="177">
        <f t="shared" si="116"/>
        <v>0</v>
      </c>
      <c r="AQ82" s="177">
        <f t="shared" si="116"/>
        <v>0</v>
      </c>
      <c r="AR82" s="177">
        <f t="shared" si="116"/>
        <v>0</v>
      </c>
      <c r="AS82" s="177">
        <f t="shared" si="116"/>
        <v>0</v>
      </c>
      <c r="AT82" s="177">
        <f t="shared" si="116"/>
        <v>0</v>
      </c>
      <c r="AU82" s="177">
        <f t="shared" si="116"/>
        <v>0</v>
      </c>
      <c r="AV82" s="177">
        <f t="shared" si="116"/>
        <v>0</v>
      </c>
      <c r="AW82" s="177">
        <f t="shared" si="116"/>
        <v>0</v>
      </c>
      <c r="AX82" s="177">
        <f t="shared" si="116"/>
        <v>0</v>
      </c>
      <c r="AY82" s="177">
        <f t="shared" si="116"/>
        <v>0</v>
      </c>
      <c r="AZ82" s="177">
        <f t="shared" si="116"/>
        <v>0</v>
      </c>
      <c r="BA82" s="177">
        <f t="shared" si="116"/>
        <v>0</v>
      </c>
      <c r="BB82" s="177">
        <f t="shared" ref="BB82:CG82" si="117">IF(BB$21=1,0,IF(BB$14=1,SUM(BB80:BB81)*$G$82,0))</f>
        <v>0</v>
      </c>
      <c r="BC82" s="177">
        <f t="shared" si="117"/>
        <v>0</v>
      </c>
      <c r="BD82" s="177">
        <f t="shared" si="117"/>
        <v>0</v>
      </c>
      <c r="BE82" s="177">
        <f t="shared" si="117"/>
        <v>0</v>
      </c>
      <c r="BF82" s="177">
        <f t="shared" si="117"/>
        <v>0</v>
      </c>
      <c r="BG82" s="177">
        <f t="shared" si="117"/>
        <v>0</v>
      </c>
      <c r="BH82" s="177">
        <f t="shared" si="117"/>
        <v>0</v>
      </c>
      <c r="BI82" s="177">
        <f t="shared" si="117"/>
        <v>0</v>
      </c>
      <c r="BJ82" s="177">
        <f t="shared" si="117"/>
        <v>0</v>
      </c>
      <c r="BK82" s="177">
        <f t="shared" si="117"/>
        <v>0</v>
      </c>
      <c r="BL82" s="177">
        <f t="shared" si="117"/>
        <v>0</v>
      </c>
      <c r="BM82" s="177">
        <f t="shared" si="117"/>
        <v>0</v>
      </c>
      <c r="BN82" s="177">
        <f t="shared" si="117"/>
        <v>0</v>
      </c>
      <c r="BO82" s="177">
        <f t="shared" si="117"/>
        <v>0</v>
      </c>
      <c r="BP82" s="177">
        <f t="shared" si="117"/>
        <v>0</v>
      </c>
      <c r="BQ82" s="177">
        <f t="shared" si="117"/>
        <v>0</v>
      </c>
      <c r="BR82" s="177">
        <f t="shared" si="117"/>
        <v>0</v>
      </c>
      <c r="BS82" s="177">
        <f t="shared" si="117"/>
        <v>0</v>
      </c>
      <c r="BT82" s="177">
        <f t="shared" si="117"/>
        <v>0</v>
      </c>
      <c r="BU82" s="177">
        <f t="shared" si="117"/>
        <v>0</v>
      </c>
      <c r="BV82" s="177">
        <f t="shared" si="117"/>
        <v>0</v>
      </c>
      <c r="BW82" s="177">
        <f t="shared" si="117"/>
        <v>0</v>
      </c>
      <c r="BX82" s="177">
        <f t="shared" si="117"/>
        <v>0</v>
      </c>
      <c r="BY82" s="177">
        <f t="shared" si="117"/>
        <v>0</v>
      </c>
      <c r="BZ82" s="177">
        <f t="shared" si="117"/>
        <v>0</v>
      </c>
      <c r="CA82" s="177">
        <f t="shared" si="117"/>
        <v>0</v>
      </c>
      <c r="CB82" s="177">
        <f t="shared" si="117"/>
        <v>0</v>
      </c>
      <c r="CC82" s="177">
        <f t="shared" si="117"/>
        <v>0</v>
      </c>
      <c r="CD82" s="177">
        <f t="shared" si="117"/>
        <v>0</v>
      </c>
      <c r="CE82" s="177">
        <f t="shared" si="117"/>
        <v>0</v>
      </c>
      <c r="CF82" s="177">
        <f t="shared" si="117"/>
        <v>0</v>
      </c>
      <c r="CG82" s="177">
        <f t="shared" si="117"/>
        <v>0</v>
      </c>
      <c r="CH82" s="177">
        <f t="shared" ref="CH82:DM82" si="118">IF(CH$21=1,0,IF(CH$14=1,SUM(CH80:CH81)*$G$82,0))</f>
        <v>0</v>
      </c>
      <c r="CI82" s="177">
        <f t="shared" si="118"/>
        <v>0</v>
      </c>
      <c r="CJ82" s="177">
        <f t="shared" si="118"/>
        <v>0</v>
      </c>
      <c r="CK82" s="177">
        <f t="shared" si="118"/>
        <v>0</v>
      </c>
      <c r="CL82" s="177">
        <f t="shared" si="118"/>
        <v>0</v>
      </c>
      <c r="CM82" s="177">
        <f t="shared" si="118"/>
        <v>0</v>
      </c>
      <c r="CN82" s="177">
        <f t="shared" si="118"/>
        <v>0</v>
      </c>
      <c r="CO82" s="177">
        <f t="shared" si="118"/>
        <v>0</v>
      </c>
      <c r="CP82" s="177">
        <f t="shared" si="118"/>
        <v>0</v>
      </c>
      <c r="CQ82" s="177">
        <f t="shared" si="118"/>
        <v>0</v>
      </c>
      <c r="CR82" s="177">
        <f t="shared" si="118"/>
        <v>0</v>
      </c>
      <c r="CS82" s="177">
        <f t="shared" si="118"/>
        <v>0</v>
      </c>
      <c r="CT82" s="177">
        <f t="shared" si="118"/>
        <v>0</v>
      </c>
      <c r="CU82" s="177">
        <f t="shared" si="118"/>
        <v>0</v>
      </c>
      <c r="CV82" s="177">
        <f t="shared" si="118"/>
        <v>0</v>
      </c>
      <c r="CW82" s="177">
        <f t="shared" si="118"/>
        <v>0</v>
      </c>
      <c r="CX82" s="177">
        <f t="shared" si="118"/>
        <v>0</v>
      </c>
      <c r="CY82" s="177">
        <f t="shared" si="118"/>
        <v>0</v>
      </c>
      <c r="CZ82" s="177">
        <f t="shared" si="118"/>
        <v>0</v>
      </c>
      <c r="DA82" s="177">
        <f t="shared" si="118"/>
        <v>0</v>
      </c>
      <c r="DB82" s="177">
        <f t="shared" si="118"/>
        <v>0</v>
      </c>
      <c r="DC82" s="177">
        <f t="shared" si="118"/>
        <v>0</v>
      </c>
      <c r="DD82" s="177">
        <f t="shared" si="118"/>
        <v>0</v>
      </c>
      <c r="DE82" s="177">
        <f t="shared" si="118"/>
        <v>0</v>
      </c>
      <c r="DF82" s="177">
        <f t="shared" si="118"/>
        <v>0</v>
      </c>
      <c r="DG82" s="177">
        <f t="shared" si="118"/>
        <v>0</v>
      </c>
      <c r="DH82" s="177">
        <f t="shared" si="118"/>
        <v>0</v>
      </c>
      <c r="DI82" s="177">
        <f t="shared" si="118"/>
        <v>0</v>
      </c>
      <c r="DJ82" s="177">
        <f t="shared" si="118"/>
        <v>0</v>
      </c>
      <c r="DK82" s="177">
        <f t="shared" si="118"/>
        <v>0</v>
      </c>
      <c r="DL82" s="177">
        <f t="shared" si="118"/>
        <v>0</v>
      </c>
      <c r="DM82" s="177">
        <f t="shared" si="118"/>
        <v>0</v>
      </c>
      <c r="DN82" s="177">
        <f t="shared" ref="DN82:ES82" si="119">IF(DN$21=1,0,IF(DN$14=1,SUM(DN80:DN81)*$G$82,0))</f>
        <v>0</v>
      </c>
      <c r="DO82" s="177">
        <f t="shared" si="119"/>
        <v>0</v>
      </c>
      <c r="DP82" s="177">
        <f t="shared" si="119"/>
        <v>0</v>
      </c>
      <c r="DQ82" s="177">
        <f t="shared" si="119"/>
        <v>0</v>
      </c>
      <c r="DR82" s="177">
        <f t="shared" si="119"/>
        <v>0</v>
      </c>
      <c r="DS82" s="177">
        <f t="shared" si="119"/>
        <v>0</v>
      </c>
      <c r="DT82" s="177">
        <f t="shared" si="119"/>
        <v>0</v>
      </c>
      <c r="DU82" s="177">
        <f t="shared" si="119"/>
        <v>0</v>
      </c>
      <c r="DV82" s="177">
        <f t="shared" si="119"/>
        <v>0</v>
      </c>
      <c r="DW82" s="177">
        <f t="shared" si="119"/>
        <v>0</v>
      </c>
      <c r="DX82" s="177">
        <f t="shared" si="119"/>
        <v>0</v>
      </c>
      <c r="DY82" s="177">
        <f t="shared" si="119"/>
        <v>0</v>
      </c>
      <c r="DZ82" s="177">
        <f t="shared" si="119"/>
        <v>0</v>
      </c>
      <c r="EA82" s="177">
        <f t="shared" si="119"/>
        <v>0</v>
      </c>
      <c r="EB82" s="177">
        <f t="shared" si="119"/>
        <v>0</v>
      </c>
      <c r="EC82" s="177">
        <f t="shared" si="119"/>
        <v>0</v>
      </c>
      <c r="ED82" s="177">
        <f t="shared" si="119"/>
        <v>0</v>
      </c>
      <c r="EE82" s="177">
        <f t="shared" si="119"/>
        <v>0</v>
      </c>
      <c r="EF82" s="177">
        <f t="shared" si="119"/>
        <v>0</v>
      </c>
      <c r="EG82" s="177">
        <f t="shared" si="119"/>
        <v>0</v>
      </c>
      <c r="EH82" s="177">
        <f t="shared" si="119"/>
        <v>0</v>
      </c>
      <c r="EI82" s="177">
        <f t="shared" si="119"/>
        <v>0</v>
      </c>
      <c r="EJ82" s="177">
        <f t="shared" si="119"/>
        <v>0</v>
      </c>
      <c r="EK82" s="177">
        <f t="shared" si="119"/>
        <v>0</v>
      </c>
      <c r="EL82" s="177">
        <f t="shared" si="119"/>
        <v>0</v>
      </c>
      <c r="EM82" s="177">
        <f t="shared" si="119"/>
        <v>0</v>
      </c>
      <c r="EN82" s="177">
        <f t="shared" si="119"/>
        <v>0</v>
      </c>
      <c r="EO82" s="177">
        <f t="shared" si="119"/>
        <v>0</v>
      </c>
      <c r="EP82" s="177">
        <f t="shared" si="119"/>
        <v>0</v>
      </c>
      <c r="EQ82" s="177">
        <f t="shared" si="119"/>
        <v>0</v>
      </c>
      <c r="ER82" s="177">
        <f t="shared" si="119"/>
        <v>0</v>
      </c>
      <c r="ES82" s="177">
        <f t="shared" si="119"/>
        <v>0</v>
      </c>
      <c r="ET82" s="177">
        <f t="shared" ref="ET82:FI82" si="120">IF(ET$21=1,0,IF(ET$14=1,SUM(ET80:ET81)*$G$82,0))</f>
        <v>0</v>
      </c>
      <c r="EU82" s="177">
        <f t="shared" si="120"/>
        <v>0</v>
      </c>
      <c r="EV82" s="177">
        <f t="shared" si="120"/>
        <v>0</v>
      </c>
      <c r="EW82" s="177">
        <f t="shared" si="120"/>
        <v>0</v>
      </c>
      <c r="EX82" s="177">
        <f t="shared" si="120"/>
        <v>0</v>
      </c>
      <c r="EY82" s="177">
        <f t="shared" si="120"/>
        <v>0</v>
      </c>
      <c r="EZ82" s="177">
        <f t="shared" si="120"/>
        <v>0</v>
      </c>
      <c r="FA82" s="177">
        <f t="shared" si="120"/>
        <v>0</v>
      </c>
      <c r="FB82" s="177">
        <f t="shared" si="120"/>
        <v>0</v>
      </c>
      <c r="FC82" s="177">
        <f t="shared" si="120"/>
        <v>0</v>
      </c>
      <c r="FD82" s="177">
        <f t="shared" si="120"/>
        <v>0</v>
      </c>
      <c r="FE82" s="177">
        <f t="shared" si="120"/>
        <v>0</v>
      </c>
      <c r="FF82" s="177">
        <f t="shared" si="120"/>
        <v>0</v>
      </c>
      <c r="FG82" s="177">
        <f t="shared" si="120"/>
        <v>0</v>
      </c>
      <c r="FH82" s="177">
        <f t="shared" si="120"/>
        <v>0</v>
      </c>
      <c r="FI82" s="177">
        <f t="shared" si="120"/>
        <v>0</v>
      </c>
      <c r="FJ82" s="16"/>
    </row>
    <row r="83" spans="1:166" outlineLevel="2" x14ac:dyDescent="0.3">
      <c r="A83" s="1"/>
      <c r="B83" s="1"/>
      <c r="C83" s="1"/>
      <c r="D83" s="1" t="s">
        <v>262</v>
      </c>
      <c r="E83" s="13"/>
      <c r="G83" s="15"/>
      <c r="H83" s="1"/>
      <c r="I83" s="1"/>
      <c r="J83" s="1"/>
      <c r="K83" s="1"/>
      <c r="L83" s="1"/>
      <c r="M83" s="1"/>
      <c r="N83" s="1"/>
      <c r="O83" s="1"/>
      <c r="P83" s="1"/>
      <c r="Q83" s="1"/>
      <c r="R83" s="1"/>
      <c r="S83" s="13" t="s">
        <v>93</v>
      </c>
      <c r="T83" s="176">
        <f>SUM($V83:$FJ83)</f>
        <v>0</v>
      </c>
      <c r="U83" s="1"/>
      <c r="V83" s="177">
        <f>-V82</f>
        <v>0</v>
      </c>
      <c r="W83" s="177">
        <f t="shared" ref="W83:CH83" si="121">-W82</f>
        <v>0</v>
      </c>
      <c r="X83" s="177">
        <f t="shared" si="121"/>
        <v>0</v>
      </c>
      <c r="Y83" s="177">
        <f t="shared" si="121"/>
        <v>0</v>
      </c>
      <c r="Z83" s="177">
        <f t="shared" si="121"/>
        <v>0</v>
      </c>
      <c r="AA83" s="177">
        <f t="shared" si="121"/>
        <v>0</v>
      </c>
      <c r="AB83" s="177">
        <f t="shared" si="121"/>
        <v>0</v>
      </c>
      <c r="AC83" s="177">
        <f t="shared" si="121"/>
        <v>0</v>
      </c>
      <c r="AD83" s="177">
        <f t="shared" si="121"/>
        <v>0</v>
      </c>
      <c r="AE83" s="177">
        <f t="shared" si="121"/>
        <v>0</v>
      </c>
      <c r="AF83" s="177">
        <f t="shared" si="121"/>
        <v>0</v>
      </c>
      <c r="AG83" s="177">
        <f t="shared" si="121"/>
        <v>0</v>
      </c>
      <c r="AH83" s="177">
        <f t="shared" si="121"/>
        <v>0</v>
      </c>
      <c r="AI83" s="177">
        <f t="shared" si="121"/>
        <v>0</v>
      </c>
      <c r="AJ83" s="177">
        <f t="shared" si="121"/>
        <v>0</v>
      </c>
      <c r="AK83" s="177">
        <f t="shared" si="121"/>
        <v>0</v>
      </c>
      <c r="AL83" s="177">
        <f t="shared" si="121"/>
        <v>0</v>
      </c>
      <c r="AM83" s="177">
        <f t="shared" si="121"/>
        <v>0</v>
      </c>
      <c r="AN83" s="177">
        <f t="shared" si="121"/>
        <v>0</v>
      </c>
      <c r="AO83" s="177">
        <f t="shared" si="121"/>
        <v>0</v>
      </c>
      <c r="AP83" s="177">
        <f t="shared" si="121"/>
        <v>0</v>
      </c>
      <c r="AQ83" s="177">
        <f t="shared" si="121"/>
        <v>0</v>
      </c>
      <c r="AR83" s="177">
        <f t="shared" si="121"/>
        <v>0</v>
      </c>
      <c r="AS83" s="177">
        <f t="shared" si="121"/>
        <v>0</v>
      </c>
      <c r="AT83" s="177">
        <f t="shared" si="121"/>
        <v>0</v>
      </c>
      <c r="AU83" s="177">
        <f t="shared" si="121"/>
        <v>0</v>
      </c>
      <c r="AV83" s="177">
        <f t="shared" si="121"/>
        <v>0</v>
      </c>
      <c r="AW83" s="177">
        <f t="shared" si="121"/>
        <v>0</v>
      </c>
      <c r="AX83" s="177">
        <f t="shared" si="121"/>
        <v>0</v>
      </c>
      <c r="AY83" s="177">
        <f t="shared" si="121"/>
        <v>0</v>
      </c>
      <c r="AZ83" s="177">
        <f t="shared" si="121"/>
        <v>0</v>
      </c>
      <c r="BA83" s="177">
        <f t="shared" si="121"/>
        <v>0</v>
      </c>
      <c r="BB83" s="177">
        <f t="shared" si="121"/>
        <v>0</v>
      </c>
      <c r="BC83" s="177">
        <f t="shared" si="121"/>
        <v>0</v>
      </c>
      <c r="BD83" s="177">
        <f t="shared" si="121"/>
        <v>0</v>
      </c>
      <c r="BE83" s="177">
        <f t="shared" si="121"/>
        <v>0</v>
      </c>
      <c r="BF83" s="177">
        <f t="shared" si="121"/>
        <v>0</v>
      </c>
      <c r="BG83" s="177">
        <f t="shared" si="121"/>
        <v>0</v>
      </c>
      <c r="BH83" s="177">
        <f t="shared" si="121"/>
        <v>0</v>
      </c>
      <c r="BI83" s="177">
        <f t="shared" si="121"/>
        <v>0</v>
      </c>
      <c r="BJ83" s="177">
        <f t="shared" si="121"/>
        <v>0</v>
      </c>
      <c r="BK83" s="177">
        <f t="shared" si="121"/>
        <v>0</v>
      </c>
      <c r="BL83" s="177">
        <f t="shared" si="121"/>
        <v>0</v>
      </c>
      <c r="BM83" s="177">
        <f t="shared" si="121"/>
        <v>0</v>
      </c>
      <c r="BN83" s="177">
        <f t="shared" si="121"/>
        <v>0</v>
      </c>
      <c r="BO83" s="177">
        <f t="shared" si="121"/>
        <v>0</v>
      </c>
      <c r="BP83" s="177">
        <f t="shared" si="121"/>
        <v>0</v>
      </c>
      <c r="BQ83" s="177">
        <f t="shared" si="121"/>
        <v>0</v>
      </c>
      <c r="BR83" s="177">
        <f t="shared" si="121"/>
        <v>0</v>
      </c>
      <c r="BS83" s="177">
        <f t="shared" si="121"/>
        <v>0</v>
      </c>
      <c r="BT83" s="177">
        <f t="shared" si="121"/>
        <v>0</v>
      </c>
      <c r="BU83" s="177">
        <f t="shared" si="121"/>
        <v>0</v>
      </c>
      <c r="BV83" s="177">
        <f t="shared" si="121"/>
        <v>0</v>
      </c>
      <c r="BW83" s="177">
        <f t="shared" si="121"/>
        <v>0</v>
      </c>
      <c r="BX83" s="177">
        <f t="shared" si="121"/>
        <v>0</v>
      </c>
      <c r="BY83" s="177">
        <f t="shared" si="121"/>
        <v>0</v>
      </c>
      <c r="BZ83" s="177">
        <f t="shared" si="121"/>
        <v>0</v>
      </c>
      <c r="CA83" s="177">
        <f t="shared" si="121"/>
        <v>0</v>
      </c>
      <c r="CB83" s="177">
        <f t="shared" si="121"/>
        <v>0</v>
      </c>
      <c r="CC83" s="177">
        <f t="shared" si="121"/>
        <v>0</v>
      </c>
      <c r="CD83" s="177">
        <f t="shared" si="121"/>
        <v>0</v>
      </c>
      <c r="CE83" s="177">
        <f t="shared" si="121"/>
        <v>0</v>
      </c>
      <c r="CF83" s="177">
        <f t="shared" si="121"/>
        <v>0</v>
      </c>
      <c r="CG83" s="177">
        <f t="shared" si="121"/>
        <v>0</v>
      </c>
      <c r="CH83" s="177">
        <f t="shared" si="121"/>
        <v>0</v>
      </c>
      <c r="CI83" s="177">
        <f t="shared" ref="CI83:ET83" si="122">-CI82</f>
        <v>0</v>
      </c>
      <c r="CJ83" s="177">
        <f t="shared" si="122"/>
        <v>0</v>
      </c>
      <c r="CK83" s="177">
        <f t="shared" si="122"/>
        <v>0</v>
      </c>
      <c r="CL83" s="177">
        <f t="shared" si="122"/>
        <v>0</v>
      </c>
      <c r="CM83" s="177">
        <f t="shared" si="122"/>
        <v>0</v>
      </c>
      <c r="CN83" s="177">
        <f t="shared" si="122"/>
        <v>0</v>
      </c>
      <c r="CO83" s="177">
        <f t="shared" si="122"/>
        <v>0</v>
      </c>
      <c r="CP83" s="177">
        <f t="shared" si="122"/>
        <v>0</v>
      </c>
      <c r="CQ83" s="177">
        <f t="shared" si="122"/>
        <v>0</v>
      </c>
      <c r="CR83" s="177">
        <f t="shared" si="122"/>
        <v>0</v>
      </c>
      <c r="CS83" s="177">
        <f t="shared" si="122"/>
        <v>0</v>
      </c>
      <c r="CT83" s="177">
        <f t="shared" si="122"/>
        <v>0</v>
      </c>
      <c r="CU83" s="177">
        <f t="shared" si="122"/>
        <v>0</v>
      </c>
      <c r="CV83" s="177">
        <f t="shared" si="122"/>
        <v>0</v>
      </c>
      <c r="CW83" s="177">
        <f t="shared" si="122"/>
        <v>0</v>
      </c>
      <c r="CX83" s="177">
        <f t="shared" si="122"/>
        <v>0</v>
      </c>
      <c r="CY83" s="177">
        <f t="shared" si="122"/>
        <v>0</v>
      </c>
      <c r="CZ83" s="177">
        <f t="shared" si="122"/>
        <v>0</v>
      </c>
      <c r="DA83" s="177">
        <f t="shared" si="122"/>
        <v>0</v>
      </c>
      <c r="DB83" s="177">
        <f t="shared" si="122"/>
        <v>0</v>
      </c>
      <c r="DC83" s="177">
        <f t="shared" si="122"/>
        <v>0</v>
      </c>
      <c r="DD83" s="177">
        <f t="shared" si="122"/>
        <v>0</v>
      </c>
      <c r="DE83" s="177">
        <f t="shared" si="122"/>
        <v>0</v>
      </c>
      <c r="DF83" s="177">
        <f t="shared" si="122"/>
        <v>0</v>
      </c>
      <c r="DG83" s="177">
        <f t="shared" si="122"/>
        <v>0</v>
      </c>
      <c r="DH83" s="177">
        <f t="shared" si="122"/>
        <v>0</v>
      </c>
      <c r="DI83" s="177">
        <f t="shared" si="122"/>
        <v>0</v>
      </c>
      <c r="DJ83" s="177">
        <f t="shared" si="122"/>
        <v>0</v>
      </c>
      <c r="DK83" s="177">
        <f t="shared" si="122"/>
        <v>0</v>
      </c>
      <c r="DL83" s="177">
        <f t="shared" si="122"/>
        <v>0</v>
      </c>
      <c r="DM83" s="177">
        <f t="shared" si="122"/>
        <v>0</v>
      </c>
      <c r="DN83" s="177">
        <f t="shared" si="122"/>
        <v>0</v>
      </c>
      <c r="DO83" s="177">
        <f t="shared" si="122"/>
        <v>0</v>
      </c>
      <c r="DP83" s="177">
        <f t="shared" si="122"/>
        <v>0</v>
      </c>
      <c r="DQ83" s="177">
        <f t="shared" si="122"/>
        <v>0</v>
      </c>
      <c r="DR83" s="177">
        <f t="shared" si="122"/>
        <v>0</v>
      </c>
      <c r="DS83" s="177">
        <f t="shared" si="122"/>
        <v>0</v>
      </c>
      <c r="DT83" s="177">
        <f t="shared" si="122"/>
        <v>0</v>
      </c>
      <c r="DU83" s="177">
        <f t="shared" si="122"/>
        <v>0</v>
      </c>
      <c r="DV83" s="177">
        <f t="shared" si="122"/>
        <v>0</v>
      </c>
      <c r="DW83" s="177">
        <f t="shared" si="122"/>
        <v>0</v>
      </c>
      <c r="DX83" s="177">
        <f t="shared" si="122"/>
        <v>0</v>
      </c>
      <c r="DY83" s="177">
        <f t="shared" si="122"/>
        <v>0</v>
      </c>
      <c r="DZ83" s="177">
        <f t="shared" si="122"/>
        <v>0</v>
      </c>
      <c r="EA83" s="177">
        <f t="shared" si="122"/>
        <v>0</v>
      </c>
      <c r="EB83" s="177">
        <f t="shared" si="122"/>
        <v>0</v>
      </c>
      <c r="EC83" s="177">
        <f t="shared" si="122"/>
        <v>0</v>
      </c>
      <c r="ED83" s="177">
        <f t="shared" si="122"/>
        <v>0</v>
      </c>
      <c r="EE83" s="177">
        <f t="shared" si="122"/>
        <v>0</v>
      </c>
      <c r="EF83" s="177">
        <f t="shared" si="122"/>
        <v>0</v>
      </c>
      <c r="EG83" s="177">
        <f t="shared" si="122"/>
        <v>0</v>
      </c>
      <c r="EH83" s="177">
        <f t="shared" si="122"/>
        <v>0</v>
      </c>
      <c r="EI83" s="177">
        <f t="shared" si="122"/>
        <v>0</v>
      </c>
      <c r="EJ83" s="177">
        <f t="shared" si="122"/>
        <v>0</v>
      </c>
      <c r="EK83" s="177">
        <f t="shared" si="122"/>
        <v>0</v>
      </c>
      <c r="EL83" s="177">
        <f t="shared" si="122"/>
        <v>0</v>
      </c>
      <c r="EM83" s="177">
        <f t="shared" si="122"/>
        <v>0</v>
      </c>
      <c r="EN83" s="177">
        <f t="shared" si="122"/>
        <v>0</v>
      </c>
      <c r="EO83" s="177">
        <f t="shared" si="122"/>
        <v>0</v>
      </c>
      <c r="EP83" s="177">
        <f t="shared" si="122"/>
        <v>0</v>
      </c>
      <c r="EQ83" s="177">
        <f t="shared" si="122"/>
        <v>0</v>
      </c>
      <c r="ER83" s="177">
        <f t="shared" si="122"/>
        <v>0</v>
      </c>
      <c r="ES83" s="177">
        <f t="shared" si="122"/>
        <v>0</v>
      </c>
      <c r="ET83" s="177">
        <f t="shared" si="122"/>
        <v>0</v>
      </c>
      <c r="EU83" s="177">
        <f t="shared" ref="EU83:FI83" si="123">-EU82</f>
        <v>0</v>
      </c>
      <c r="EV83" s="177">
        <f t="shared" si="123"/>
        <v>0</v>
      </c>
      <c r="EW83" s="177">
        <f t="shared" si="123"/>
        <v>0</v>
      </c>
      <c r="EX83" s="177">
        <f t="shared" si="123"/>
        <v>0</v>
      </c>
      <c r="EY83" s="177">
        <f t="shared" si="123"/>
        <v>0</v>
      </c>
      <c r="EZ83" s="177">
        <f t="shared" si="123"/>
        <v>0</v>
      </c>
      <c r="FA83" s="177">
        <f t="shared" si="123"/>
        <v>0</v>
      </c>
      <c r="FB83" s="177">
        <f t="shared" si="123"/>
        <v>0</v>
      </c>
      <c r="FC83" s="177">
        <f t="shared" si="123"/>
        <v>0</v>
      </c>
      <c r="FD83" s="177">
        <f t="shared" si="123"/>
        <v>0</v>
      </c>
      <c r="FE83" s="177">
        <f t="shared" si="123"/>
        <v>0</v>
      </c>
      <c r="FF83" s="177">
        <f t="shared" si="123"/>
        <v>0</v>
      </c>
      <c r="FG83" s="177">
        <f t="shared" si="123"/>
        <v>0</v>
      </c>
      <c r="FH83" s="177">
        <f t="shared" si="123"/>
        <v>0</v>
      </c>
      <c r="FI83" s="177">
        <f t="shared" si="123"/>
        <v>0</v>
      </c>
      <c r="FJ83" s="16"/>
    </row>
    <row r="84" spans="1:166" ht="15.75" outlineLevel="2" thickBot="1" x14ac:dyDescent="0.35">
      <c r="A84" s="1"/>
      <c r="B84" s="1"/>
      <c r="C84" s="1"/>
      <c r="D84" s="1" t="s">
        <v>263</v>
      </c>
      <c r="E84" s="13"/>
      <c r="F84" s="184">
        <f>EOMONTH($F$21,0)</f>
        <v>31</v>
      </c>
      <c r="G84" s="15"/>
      <c r="H84" s="1"/>
      <c r="I84" s="1"/>
      <c r="J84" s="1"/>
      <c r="K84" s="1"/>
      <c r="L84" s="1"/>
      <c r="M84" s="1"/>
      <c r="N84" s="1"/>
      <c r="O84" s="1"/>
      <c r="P84" s="1"/>
      <c r="Q84" s="1"/>
      <c r="R84" s="1"/>
      <c r="S84" s="13" t="s">
        <v>93</v>
      </c>
      <c r="T84" s="176">
        <f>SUM($V84:$FJ84)</f>
        <v>0</v>
      </c>
      <c r="U84" s="1"/>
      <c r="V84" s="177">
        <f t="shared" ref="V84:BA84" si="124">-SUM(V80:V81)*V21</f>
        <v>0</v>
      </c>
      <c r="W84" s="177">
        <f t="shared" si="124"/>
        <v>0</v>
      </c>
      <c r="X84" s="177">
        <f t="shared" si="124"/>
        <v>0</v>
      </c>
      <c r="Y84" s="177">
        <f t="shared" si="124"/>
        <v>0</v>
      </c>
      <c r="Z84" s="177">
        <f t="shared" si="124"/>
        <v>0</v>
      </c>
      <c r="AA84" s="177">
        <f t="shared" si="124"/>
        <v>0</v>
      </c>
      <c r="AB84" s="177">
        <f t="shared" si="124"/>
        <v>0</v>
      </c>
      <c r="AC84" s="177">
        <f t="shared" si="124"/>
        <v>0</v>
      </c>
      <c r="AD84" s="177">
        <f t="shared" si="124"/>
        <v>0</v>
      </c>
      <c r="AE84" s="177">
        <f t="shared" si="124"/>
        <v>0</v>
      </c>
      <c r="AF84" s="177">
        <f t="shared" si="124"/>
        <v>0</v>
      </c>
      <c r="AG84" s="177">
        <f t="shared" si="124"/>
        <v>0</v>
      </c>
      <c r="AH84" s="177">
        <f t="shared" si="124"/>
        <v>0</v>
      </c>
      <c r="AI84" s="177">
        <f t="shared" si="124"/>
        <v>0</v>
      </c>
      <c r="AJ84" s="177">
        <f t="shared" si="124"/>
        <v>0</v>
      </c>
      <c r="AK84" s="177">
        <f t="shared" si="124"/>
        <v>0</v>
      </c>
      <c r="AL84" s="177">
        <f t="shared" si="124"/>
        <v>0</v>
      </c>
      <c r="AM84" s="177">
        <f t="shared" si="124"/>
        <v>0</v>
      </c>
      <c r="AN84" s="177">
        <f t="shared" si="124"/>
        <v>0</v>
      </c>
      <c r="AO84" s="177">
        <f t="shared" si="124"/>
        <v>0</v>
      </c>
      <c r="AP84" s="177">
        <f t="shared" si="124"/>
        <v>0</v>
      </c>
      <c r="AQ84" s="177">
        <f t="shared" si="124"/>
        <v>0</v>
      </c>
      <c r="AR84" s="177">
        <f t="shared" si="124"/>
        <v>0</v>
      </c>
      <c r="AS84" s="177">
        <f t="shared" si="124"/>
        <v>0</v>
      </c>
      <c r="AT84" s="177">
        <f t="shared" si="124"/>
        <v>0</v>
      </c>
      <c r="AU84" s="177">
        <f t="shared" si="124"/>
        <v>0</v>
      </c>
      <c r="AV84" s="177">
        <f t="shared" si="124"/>
        <v>0</v>
      </c>
      <c r="AW84" s="177">
        <f t="shared" si="124"/>
        <v>0</v>
      </c>
      <c r="AX84" s="177">
        <f t="shared" si="124"/>
        <v>0</v>
      </c>
      <c r="AY84" s="177">
        <f t="shared" si="124"/>
        <v>0</v>
      </c>
      <c r="AZ84" s="177">
        <f t="shared" si="124"/>
        <v>0</v>
      </c>
      <c r="BA84" s="177">
        <f t="shared" si="124"/>
        <v>0</v>
      </c>
      <c r="BB84" s="177">
        <f t="shared" ref="BB84:CG84" si="125">-SUM(BB80:BB81)*BB21</f>
        <v>0</v>
      </c>
      <c r="BC84" s="177">
        <f t="shared" si="125"/>
        <v>0</v>
      </c>
      <c r="BD84" s="177">
        <f t="shared" si="125"/>
        <v>0</v>
      </c>
      <c r="BE84" s="177">
        <f t="shared" si="125"/>
        <v>0</v>
      </c>
      <c r="BF84" s="177">
        <f t="shared" si="125"/>
        <v>0</v>
      </c>
      <c r="BG84" s="177">
        <f t="shared" si="125"/>
        <v>0</v>
      </c>
      <c r="BH84" s="177">
        <f t="shared" si="125"/>
        <v>0</v>
      </c>
      <c r="BI84" s="177">
        <f t="shared" si="125"/>
        <v>0</v>
      </c>
      <c r="BJ84" s="177">
        <f t="shared" si="125"/>
        <v>0</v>
      </c>
      <c r="BK84" s="177">
        <f t="shared" si="125"/>
        <v>0</v>
      </c>
      <c r="BL84" s="177">
        <f t="shared" si="125"/>
        <v>0</v>
      </c>
      <c r="BM84" s="177">
        <f t="shared" si="125"/>
        <v>0</v>
      </c>
      <c r="BN84" s="177">
        <f t="shared" si="125"/>
        <v>0</v>
      </c>
      <c r="BO84" s="177">
        <f t="shared" si="125"/>
        <v>0</v>
      </c>
      <c r="BP84" s="177">
        <f t="shared" si="125"/>
        <v>0</v>
      </c>
      <c r="BQ84" s="177">
        <f t="shared" si="125"/>
        <v>0</v>
      </c>
      <c r="BR84" s="177">
        <f t="shared" si="125"/>
        <v>0</v>
      </c>
      <c r="BS84" s="177">
        <f t="shared" si="125"/>
        <v>0</v>
      </c>
      <c r="BT84" s="177">
        <f t="shared" si="125"/>
        <v>0</v>
      </c>
      <c r="BU84" s="177">
        <f t="shared" si="125"/>
        <v>0</v>
      </c>
      <c r="BV84" s="177">
        <f t="shared" si="125"/>
        <v>0</v>
      </c>
      <c r="BW84" s="177">
        <f t="shared" si="125"/>
        <v>0</v>
      </c>
      <c r="BX84" s="177">
        <f t="shared" si="125"/>
        <v>0</v>
      </c>
      <c r="BY84" s="177">
        <f t="shared" si="125"/>
        <v>0</v>
      </c>
      <c r="BZ84" s="177">
        <f t="shared" si="125"/>
        <v>0</v>
      </c>
      <c r="CA84" s="177">
        <f t="shared" si="125"/>
        <v>0</v>
      </c>
      <c r="CB84" s="177">
        <f t="shared" si="125"/>
        <v>0</v>
      </c>
      <c r="CC84" s="177">
        <f t="shared" si="125"/>
        <v>0</v>
      </c>
      <c r="CD84" s="177">
        <f t="shared" si="125"/>
        <v>0</v>
      </c>
      <c r="CE84" s="177">
        <f t="shared" si="125"/>
        <v>0</v>
      </c>
      <c r="CF84" s="177">
        <f t="shared" si="125"/>
        <v>0</v>
      </c>
      <c r="CG84" s="177">
        <f t="shared" si="125"/>
        <v>0</v>
      </c>
      <c r="CH84" s="177">
        <f t="shared" ref="CH84:DM84" si="126">-SUM(CH80:CH81)*CH21</f>
        <v>0</v>
      </c>
      <c r="CI84" s="177">
        <f t="shared" si="126"/>
        <v>0</v>
      </c>
      <c r="CJ84" s="177">
        <f t="shared" si="126"/>
        <v>0</v>
      </c>
      <c r="CK84" s="177">
        <f t="shared" si="126"/>
        <v>0</v>
      </c>
      <c r="CL84" s="177">
        <f t="shared" si="126"/>
        <v>0</v>
      </c>
      <c r="CM84" s="177">
        <f t="shared" si="126"/>
        <v>0</v>
      </c>
      <c r="CN84" s="177">
        <f t="shared" si="126"/>
        <v>0</v>
      </c>
      <c r="CO84" s="177">
        <f t="shared" si="126"/>
        <v>0</v>
      </c>
      <c r="CP84" s="177">
        <f t="shared" si="126"/>
        <v>0</v>
      </c>
      <c r="CQ84" s="177">
        <f t="shared" si="126"/>
        <v>0</v>
      </c>
      <c r="CR84" s="177">
        <f t="shared" si="126"/>
        <v>0</v>
      </c>
      <c r="CS84" s="177">
        <f t="shared" si="126"/>
        <v>0</v>
      </c>
      <c r="CT84" s="177">
        <f t="shared" si="126"/>
        <v>0</v>
      </c>
      <c r="CU84" s="177">
        <f t="shared" si="126"/>
        <v>0</v>
      </c>
      <c r="CV84" s="177">
        <f t="shared" si="126"/>
        <v>0</v>
      </c>
      <c r="CW84" s="177">
        <f t="shared" si="126"/>
        <v>0</v>
      </c>
      <c r="CX84" s="177">
        <f t="shared" si="126"/>
        <v>0</v>
      </c>
      <c r="CY84" s="177">
        <f t="shared" si="126"/>
        <v>0</v>
      </c>
      <c r="CZ84" s="177">
        <f t="shared" si="126"/>
        <v>0</v>
      </c>
      <c r="DA84" s="177">
        <f t="shared" si="126"/>
        <v>0</v>
      </c>
      <c r="DB84" s="177">
        <f t="shared" si="126"/>
        <v>0</v>
      </c>
      <c r="DC84" s="177">
        <f t="shared" si="126"/>
        <v>0</v>
      </c>
      <c r="DD84" s="177">
        <f t="shared" si="126"/>
        <v>0</v>
      </c>
      <c r="DE84" s="177">
        <f t="shared" si="126"/>
        <v>0</v>
      </c>
      <c r="DF84" s="177">
        <f t="shared" si="126"/>
        <v>0</v>
      </c>
      <c r="DG84" s="177">
        <f t="shared" si="126"/>
        <v>0</v>
      </c>
      <c r="DH84" s="177">
        <f t="shared" si="126"/>
        <v>0</v>
      </c>
      <c r="DI84" s="177">
        <f t="shared" si="126"/>
        <v>0</v>
      </c>
      <c r="DJ84" s="177">
        <f t="shared" si="126"/>
        <v>0</v>
      </c>
      <c r="DK84" s="177">
        <f t="shared" si="126"/>
        <v>0</v>
      </c>
      <c r="DL84" s="177">
        <f t="shared" si="126"/>
        <v>0</v>
      </c>
      <c r="DM84" s="177">
        <f t="shared" si="126"/>
        <v>0</v>
      </c>
      <c r="DN84" s="177">
        <f t="shared" ref="DN84:ES84" si="127">-SUM(DN80:DN81)*DN21</f>
        <v>0</v>
      </c>
      <c r="DO84" s="177">
        <f t="shared" si="127"/>
        <v>0</v>
      </c>
      <c r="DP84" s="177">
        <f t="shared" si="127"/>
        <v>0</v>
      </c>
      <c r="DQ84" s="177">
        <f t="shared" si="127"/>
        <v>0</v>
      </c>
      <c r="DR84" s="177">
        <f t="shared" si="127"/>
        <v>0</v>
      </c>
      <c r="DS84" s="177">
        <f t="shared" si="127"/>
        <v>0</v>
      </c>
      <c r="DT84" s="177">
        <f t="shared" si="127"/>
        <v>0</v>
      </c>
      <c r="DU84" s="177">
        <f t="shared" si="127"/>
        <v>0</v>
      </c>
      <c r="DV84" s="177">
        <f t="shared" si="127"/>
        <v>0</v>
      </c>
      <c r="DW84" s="177">
        <f t="shared" si="127"/>
        <v>0</v>
      </c>
      <c r="DX84" s="177">
        <f t="shared" si="127"/>
        <v>0</v>
      </c>
      <c r="DY84" s="177">
        <f t="shared" si="127"/>
        <v>0</v>
      </c>
      <c r="DZ84" s="177">
        <f t="shared" si="127"/>
        <v>0</v>
      </c>
      <c r="EA84" s="177">
        <f t="shared" si="127"/>
        <v>0</v>
      </c>
      <c r="EB84" s="177">
        <f t="shared" si="127"/>
        <v>0</v>
      </c>
      <c r="EC84" s="177">
        <f t="shared" si="127"/>
        <v>0</v>
      </c>
      <c r="ED84" s="177">
        <f t="shared" si="127"/>
        <v>0</v>
      </c>
      <c r="EE84" s="177">
        <f t="shared" si="127"/>
        <v>0</v>
      </c>
      <c r="EF84" s="177">
        <f t="shared" si="127"/>
        <v>0</v>
      </c>
      <c r="EG84" s="177">
        <f t="shared" si="127"/>
        <v>0</v>
      </c>
      <c r="EH84" s="177">
        <f t="shared" si="127"/>
        <v>0</v>
      </c>
      <c r="EI84" s="177">
        <f t="shared" si="127"/>
        <v>0</v>
      </c>
      <c r="EJ84" s="177">
        <f t="shared" si="127"/>
        <v>0</v>
      </c>
      <c r="EK84" s="177">
        <f t="shared" si="127"/>
        <v>0</v>
      </c>
      <c r="EL84" s="177">
        <f t="shared" si="127"/>
        <v>0</v>
      </c>
      <c r="EM84" s="177">
        <f t="shared" si="127"/>
        <v>0</v>
      </c>
      <c r="EN84" s="177">
        <f t="shared" si="127"/>
        <v>0</v>
      </c>
      <c r="EO84" s="177">
        <f t="shared" si="127"/>
        <v>0</v>
      </c>
      <c r="EP84" s="177">
        <f t="shared" si="127"/>
        <v>0</v>
      </c>
      <c r="EQ84" s="177">
        <f t="shared" si="127"/>
        <v>0</v>
      </c>
      <c r="ER84" s="177">
        <f t="shared" si="127"/>
        <v>0</v>
      </c>
      <c r="ES84" s="177">
        <f t="shared" si="127"/>
        <v>0</v>
      </c>
      <c r="ET84" s="177">
        <f t="shared" ref="ET84:FI84" si="128">-SUM(ET80:ET81)*ET21</f>
        <v>0</v>
      </c>
      <c r="EU84" s="177">
        <f t="shared" si="128"/>
        <v>0</v>
      </c>
      <c r="EV84" s="177">
        <f t="shared" si="128"/>
        <v>0</v>
      </c>
      <c r="EW84" s="177">
        <f t="shared" si="128"/>
        <v>0</v>
      </c>
      <c r="EX84" s="177">
        <f t="shared" si="128"/>
        <v>0</v>
      </c>
      <c r="EY84" s="177">
        <f t="shared" si="128"/>
        <v>0</v>
      </c>
      <c r="EZ84" s="177">
        <f t="shared" si="128"/>
        <v>0</v>
      </c>
      <c r="FA84" s="177">
        <f t="shared" si="128"/>
        <v>0</v>
      </c>
      <c r="FB84" s="177">
        <f t="shared" si="128"/>
        <v>0</v>
      </c>
      <c r="FC84" s="177">
        <f t="shared" si="128"/>
        <v>0</v>
      </c>
      <c r="FD84" s="177">
        <f t="shared" si="128"/>
        <v>0</v>
      </c>
      <c r="FE84" s="177">
        <f t="shared" si="128"/>
        <v>0</v>
      </c>
      <c r="FF84" s="177">
        <f t="shared" si="128"/>
        <v>0</v>
      </c>
      <c r="FG84" s="177">
        <f t="shared" si="128"/>
        <v>0</v>
      </c>
      <c r="FH84" s="177">
        <f t="shared" si="128"/>
        <v>0</v>
      </c>
      <c r="FI84" s="177">
        <f t="shared" si="128"/>
        <v>0</v>
      </c>
      <c r="FJ84" s="16"/>
    </row>
    <row r="85" spans="1:166" outlineLevel="2" x14ac:dyDescent="0.3">
      <c r="A85" s="1"/>
      <c r="B85" s="1"/>
      <c r="C85" s="1"/>
      <c r="D85" s="1" t="s">
        <v>124</v>
      </c>
      <c r="E85" s="13"/>
      <c r="F85" s="18"/>
      <c r="G85" s="18"/>
      <c r="H85" s="1"/>
      <c r="I85" s="1"/>
      <c r="J85" s="1"/>
      <c r="K85" s="1"/>
      <c r="L85" s="1"/>
      <c r="M85" s="1"/>
      <c r="N85" s="1"/>
      <c r="O85" s="1"/>
      <c r="P85" s="1"/>
      <c r="Q85" s="1"/>
      <c r="R85" s="1"/>
      <c r="S85" s="13"/>
      <c r="U85" s="1"/>
      <c r="V85" s="182">
        <f>SUM(V80:V84)</f>
        <v>0</v>
      </c>
      <c r="W85" s="182">
        <f t="shared" ref="W85:CH85" si="129">SUM(W80:W84)</f>
        <v>0</v>
      </c>
      <c r="X85" s="182">
        <f t="shared" si="129"/>
        <v>0</v>
      </c>
      <c r="Y85" s="182">
        <f t="shared" si="129"/>
        <v>0</v>
      </c>
      <c r="Z85" s="182">
        <f t="shared" si="129"/>
        <v>0</v>
      </c>
      <c r="AA85" s="182">
        <f t="shared" si="129"/>
        <v>0</v>
      </c>
      <c r="AB85" s="182">
        <f t="shared" si="129"/>
        <v>0</v>
      </c>
      <c r="AC85" s="182">
        <f t="shared" si="129"/>
        <v>0</v>
      </c>
      <c r="AD85" s="182">
        <f t="shared" si="129"/>
        <v>0</v>
      </c>
      <c r="AE85" s="182">
        <f t="shared" si="129"/>
        <v>0</v>
      </c>
      <c r="AF85" s="182">
        <f t="shared" si="129"/>
        <v>0</v>
      </c>
      <c r="AG85" s="182">
        <f t="shared" si="129"/>
        <v>0</v>
      </c>
      <c r="AH85" s="182">
        <f t="shared" si="129"/>
        <v>0</v>
      </c>
      <c r="AI85" s="182">
        <f t="shared" si="129"/>
        <v>0</v>
      </c>
      <c r="AJ85" s="182">
        <f t="shared" si="129"/>
        <v>0</v>
      </c>
      <c r="AK85" s="182">
        <f t="shared" si="129"/>
        <v>0</v>
      </c>
      <c r="AL85" s="182">
        <f t="shared" si="129"/>
        <v>0</v>
      </c>
      <c r="AM85" s="182">
        <f t="shared" si="129"/>
        <v>0</v>
      </c>
      <c r="AN85" s="182">
        <f t="shared" si="129"/>
        <v>0</v>
      </c>
      <c r="AO85" s="182">
        <f t="shared" si="129"/>
        <v>0</v>
      </c>
      <c r="AP85" s="182">
        <f t="shared" si="129"/>
        <v>0</v>
      </c>
      <c r="AQ85" s="182">
        <f t="shared" si="129"/>
        <v>0</v>
      </c>
      <c r="AR85" s="182">
        <f t="shared" si="129"/>
        <v>0</v>
      </c>
      <c r="AS85" s="182">
        <f t="shared" si="129"/>
        <v>0</v>
      </c>
      <c r="AT85" s="182">
        <f t="shared" si="129"/>
        <v>0</v>
      </c>
      <c r="AU85" s="182">
        <f t="shared" si="129"/>
        <v>0</v>
      </c>
      <c r="AV85" s="182">
        <f t="shared" si="129"/>
        <v>0</v>
      </c>
      <c r="AW85" s="182">
        <f t="shared" si="129"/>
        <v>0</v>
      </c>
      <c r="AX85" s="182">
        <f t="shared" si="129"/>
        <v>0</v>
      </c>
      <c r="AY85" s="182">
        <f t="shared" si="129"/>
        <v>0</v>
      </c>
      <c r="AZ85" s="182">
        <f t="shared" si="129"/>
        <v>0</v>
      </c>
      <c r="BA85" s="182">
        <f t="shared" si="129"/>
        <v>0</v>
      </c>
      <c r="BB85" s="182">
        <f t="shared" si="129"/>
        <v>0</v>
      </c>
      <c r="BC85" s="182">
        <f t="shared" si="129"/>
        <v>0</v>
      </c>
      <c r="BD85" s="182">
        <f t="shared" si="129"/>
        <v>0</v>
      </c>
      <c r="BE85" s="182">
        <f t="shared" si="129"/>
        <v>0</v>
      </c>
      <c r="BF85" s="182">
        <f t="shared" si="129"/>
        <v>0</v>
      </c>
      <c r="BG85" s="182">
        <f t="shared" si="129"/>
        <v>0</v>
      </c>
      <c r="BH85" s="182">
        <f t="shared" si="129"/>
        <v>0</v>
      </c>
      <c r="BI85" s="182">
        <f t="shared" si="129"/>
        <v>0</v>
      </c>
      <c r="BJ85" s="182">
        <f t="shared" si="129"/>
        <v>0</v>
      </c>
      <c r="BK85" s="182">
        <f t="shared" si="129"/>
        <v>0</v>
      </c>
      <c r="BL85" s="182">
        <f t="shared" si="129"/>
        <v>0</v>
      </c>
      <c r="BM85" s="182">
        <f t="shared" si="129"/>
        <v>0</v>
      </c>
      <c r="BN85" s="182">
        <f t="shared" si="129"/>
        <v>0</v>
      </c>
      <c r="BO85" s="182">
        <f t="shared" si="129"/>
        <v>0</v>
      </c>
      <c r="BP85" s="182">
        <f t="shared" si="129"/>
        <v>0</v>
      </c>
      <c r="BQ85" s="182">
        <f t="shared" si="129"/>
        <v>0</v>
      </c>
      <c r="BR85" s="182">
        <f t="shared" si="129"/>
        <v>0</v>
      </c>
      <c r="BS85" s="182">
        <f t="shared" si="129"/>
        <v>0</v>
      </c>
      <c r="BT85" s="182">
        <f t="shared" si="129"/>
        <v>0</v>
      </c>
      <c r="BU85" s="182">
        <f t="shared" si="129"/>
        <v>0</v>
      </c>
      <c r="BV85" s="182">
        <f t="shared" si="129"/>
        <v>0</v>
      </c>
      <c r="BW85" s="182">
        <f t="shared" si="129"/>
        <v>0</v>
      </c>
      <c r="BX85" s="182">
        <f t="shared" si="129"/>
        <v>0</v>
      </c>
      <c r="BY85" s="182">
        <f t="shared" si="129"/>
        <v>0</v>
      </c>
      <c r="BZ85" s="182">
        <f t="shared" si="129"/>
        <v>0</v>
      </c>
      <c r="CA85" s="182">
        <f t="shared" si="129"/>
        <v>0</v>
      </c>
      <c r="CB85" s="182">
        <f t="shared" si="129"/>
        <v>0</v>
      </c>
      <c r="CC85" s="182">
        <f t="shared" si="129"/>
        <v>0</v>
      </c>
      <c r="CD85" s="182">
        <f t="shared" si="129"/>
        <v>0</v>
      </c>
      <c r="CE85" s="182">
        <f t="shared" si="129"/>
        <v>0</v>
      </c>
      <c r="CF85" s="182">
        <f t="shared" si="129"/>
        <v>0</v>
      </c>
      <c r="CG85" s="182">
        <f t="shared" si="129"/>
        <v>0</v>
      </c>
      <c r="CH85" s="182">
        <f t="shared" si="129"/>
        <v>0</v>
      </c>
      <c r="CI85" s="182">
        <f t="shared" ref="CI85:ET85" si="130">SUM(CI80:CI84)</f>
        <v>0</v>
      </c>
      <c r="CJ85" s="182">
        <f t="shared" si="130"/>
        <v>0</v>
      </c>
      <c r="CK85" s="182">
        <f t="shared" si="130"/>
        <v>0</v>
      </c>
      <c r="CL85" s="182">
        <f t="shared" si="130"/>
        <v>0</v>
      </c>
      <c r="CM85" s="182">
        <f t="shared" si="130"/>
        <v>0</v>
      </c>
      <c r="CN85" s="182">
        <f t="shared" si="130"/>
        <v>0</v>
      </c>
      <c r="CO85" s="182">
        <f t="shared" si="130"/>
        <v>0</v>
      </c>
      <c r="CP85" s="182">
        <f t="shared" si="130"/>
        <v>0</v>
      </c>
      <c r="CQ85" s="182">
        <f t="shared" si="130"/>
        <v>0</v>
      </c>
      <c r="CR85" s="182">
        <f t="shared" si="130"/>
        <v>0</v>
      </c>
      <c r="CS85" s="182">
        <f t="shared" si="130"/>
        <v>0</v>
      </c>
      <c r="CT85" s="182">
        <f t="shared" si="130"/>
        <v>0</v>
      </c>
      <c r="CU85" s="182">
        <f t="shared" si="130"/>
        <v>0</v>
      </c>
      <c r="CV85" s="182">
        <f t="shared" si="130"/>
        <v>0</v>
      </c>
      <c r="CW85" s="182">
        <f t="shared" si="130"/>
        <v>0</v>
      </c>
      <c r="CX85" s="182">
        <f t="shared" si="130"/>
        <v>0</v>
      </c>
      <c r="CY85" s="182">
        <f t="shared" si="130"/>
        <v>0</v>
      </c>
      <c r="CZ85" s="182">
        <f t="shared" si="130"/>
        <v>0</v>
      </c>
      <c r="DA85" s="182">
        <f t="shared" si="130"/>
        <v>0</v>
      </c>
      <c r="DB85" s="182">
        <f t="shared" si="130"/>
        <v>0</v>
      </c>
      <c r="DC85" s="182">
        <f t="shared" si="130"/>
        <v>0</v>
      </c>
      <c r="DD85" s="182">
        <f t="shared" si="130"/>
        <v>0</v>
      </c>
      <c r="DE85" s="182">
        <f t="shared" si="130"/>
        <v>0</v>
      </c>
      <c r="DF85" s="182">
        <f t="shared" si="130"/>
        <v>0</v>
      </c>
      <c r="DG85" s="182">
        <f t="shared" si="130"/>
        <v>0</v>
      </c>
      <c r="DH85" s="182">
        <f t="shared" si="130"/>
        <v>0</v>
      </c>
      <c r="DI85" s="182">
        <f t="shared" si="130"/>
        <v>0</v>
      </c>
      <c r="DJ85" s="182">
        <f t="shared" si="130"/>
        <v>0</v>
      </c>
      <c r="DK85" s="182">
        <f t="shared" si="130"/>
        <v>0</v>
      </c>
      <c r="DL85" s="182">
        <f t="shared" si="130"/>
        <v>0</v>
      </c>
      <c r="DM85" s="182">
        <f t="shared" si="130"/>
        <v>0</v>
      </c>
      <c r="DN85" s="182">
        <f t="shared" si="130"/>
        <v>0</v>
      </c>
      <c r="DO85" s="182">
        <f t="shared" si="130"/>
        <v>0</v>
      </c>
      <c r="DP85" s="182">
        <f t="shared" si="130"/>
        <v>0</v>
      </c>
      <c r="DQ85" s="182">
        <f t="shared" si="130"/>
        <v>0</v>
      </c>
      <c r="DR85" s="182">
        <f t="shared" si="130"/>
        <v>0</v>
      </c>
      <c r="DS85" s="182">
        <f t="shared" si="130"/>
        <v>0</v>
      </c>
      <c r="DT85" s="182">
        <f t="shared" si="130"/>
        <v>0</v>
      </c>
      <c r="DU85" s="182">
        <f t="shared" si="130"/>
        <v>0</v>
      </c>
      <c r="DV85" s="182">
        <f t="shared" si="130"/>
        <v>0</v>
      </c>
      <c r="DW85" s="182">
        <f t="shared" si="130"/>
        <v>0</v>
      </c>
      <c r="DX85" s="182">
        <f t="shared" si="130"/>
        <v>0</v>
      </c>
      <c r="DY85" s="182">
        <f t="shared" si="130"/>
        <v>0</v>
      </c>
      <c r="DZ85" s="182">
        <f t="shared" si="130"/>
        <v>0</v>
      </c>
      <c r="EA85" s="182">
        <f t="shared" si="130"/>
        <v>0</v>
      </c>
      <c r="EB85" s="182">
        <f t="shared" si="130"/>
        <v>0</v>
      </c>
      <c r="EC85" s="182">
        <f t="shared" si="130"/>
        <v>0</v>
      </c>
      <c r="ED85" s="182">
        <f t="shared" si="130"/>
        <v>0</v>
      </c>
      <c r="EE85" s="182">
        <f t="shared" si="130"/>
        <v>0</v>
      </c>
      <c r="EF85" s="182">
        <f t="shared" si="130"/>
        <v>0</v>
      </c>
      <c r="EG85" s="182">
        <f t="shared" si="130"/>
        <v>0</v>
      </c>
      <c r="EH85" s="182">
        <f t="shared" si="130"/>
        <v>0</v>
      </c>
      <c r="EI85" s="182">
        <f t="shared" si="130"/>
        <v>0</v>
      </c>
      <c r="EJ85" s="182">
        <f t="shared" si="130"/>
        <v>0</v>
      </c>
      <c r="EK85" s="182">
        <f t="shared" si="130"/>
        <v>0</v>
      </c>
      <c r="EL85" s="182">
        <f t="shared" si="130"/>
        <v>0</v>
      </c>
      <c r="EM85" s="182">
        <f t="shared" si="130"/>
        <v>0</v>
      </c>
      <c r="EN85" s="182">
        <f t="shared" si="130"/>
        <v>0</v>
      </c>
      <c r="EO85" s="182">
        <f t="shared" si="130"/>
        <v>0</v>
      </c>
      <c r="EP85" s="182">
        <f t="shared" si="130"/>
        <v>0</v>
      </c>
      <c r="EQ85" s="182">
        <f t="shared" si="130"/>
        <v>0</v>
      </c>
      <c r="ER85" s="182">
        <f t="shared" si="130"/>
        <v>0</v>
      </c>
      <c r="ES85" s="182">
        <f t="shared" si="130"/>
        <v>0</v>
      </c>
      <c r="ET85" s="182">
        <f t="shared" si="130"/>
        <v>0</v>
      </c>
      <c r="EU85" s="182">
        <f t="shared" ref="EU85:FI85" si="131">SUM(EU80:EU84)</f>
        <v>0</v>
      </c>
      <c r="EV85" s="182">
        <f t="shared" si="131"/>
        <v>0</v>
      </c>
      <c r="EW85" s="182">
        <f t="shared" si="131"/>
        <v>0</v>
      </c>
      <c r="EX85" s="182">
        <f t="shared" si="131"/>
        <v>0</v>
      </c>
      <c r="EY85" s="182">
        <f t="shared" si="131"/>
        <v>0</v>
      </c>
      <c r="EZ85" s="182">
        <f t="shared" si="131"/>
        <v>0</v>
      </c>
      <c r="FA85" s="182">
        <f t="shared" si="131"/>
        <v>0</v>
      </c>
      <c r="FB85" s="182">
        <f t="shared" si="131"/>
        <v>0</v>
      </c>
      <c r="FC85" s="182">
        <f t="shared" si="131"/>
        <v>0</v>
      </c>
      <c r="FD85" s="182">
        <f t="shared" si="131"/>
        <v>0</v>
      </c>
      <c r="FE85" s="182">
        <f t="shared" si="131"/>
        <v>0</v>
      </c>
      <c r="FF85" s="182">
        <f t="shared" si="131"/>
        <v>0</v>
      </c>
      <c r="FG85" s="182">
        <f t="shared" si="131"/>
        <v>0</v>
      </c>
      <c r="FH85" s="182">
        <f t="shared" si="131"/>
        <v>0</v>
      </c>
      <c r="FI85" s="182">
        <f t="shared" si="131"/>
        <v>0</v>
      </c>
      <c r="FJ85" s="16"/>
    </row>
    <row r="86" spans="1:166" outlineLevel="2" x14ac:dyDescent="0.3">
      <c r="A86" s="1"/>
      <c r="B86" s="1"/>
      <c r="C86" s="1"/>
      <c r="D86" s="1"/>
      <c r="E86" s="1"/>
      <c r="F86" s="18"/>
      <c r="G86" s="18"/>
      <c r="H86" s="1"/>
      <c r="I86" s="1"/>
      <c r="J86" s="1"/>
      <c r="K86" s="1"/>
      <c r="L86" s="1"/>
      <c r="M86" s="1"/>
      <c r="N86" s="1"/>
      <c r="O86" s="1"/>
      <c r="P86" s="1"/>
      <c r="Q86" s="1"/>
      <c r="R86" s="1"/>
      <c r="S86" s="1"/>
      <c r="T86" s="82"/>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6"/>
    </row>
    <row r="87" spans="1:166" outlineLevel="2" x14ac:dyDescent="0.3">
      <c r="A87" s="1"/>
      <c r="B87" s="1"/>
      <c r="C87" s="1"/>
      <c r="D87" s="2" t="s">
        <v>260</v>
      </c>
      <c r="E87" s="1"/>
      <c r="F87" s="18"/>
      <c r="G87" s="18"/>
      <c r="H87" s="1"/>
      <c r="I87" s="1"/>
      <c r="J87" s="1"/>
      <c r="K87" s="1"/>
      <c r="L87" s="1"/>
      <c r="M87" s="1"/>
      <c r="N87" s="1"/>
      <c r="O87" s="1"/>
      <c r="P87" s="1"/>
      <c r="Q87" s="1"/>
      <c r="R87" s="1"/>
      <c r="S87" s="1"/>
      <c r="T87" s="82"/>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6"/>
    </row>
    <row r="88" spans="1:166" outlineLevel="2" x14ac:dyDescent="0.3">
      <c r="A88" s="1"/>
      <c r="B88" s="1"/>
      <c r="C88" s="1"/>
      <c r="D88" s="179" t="str">
        <f>D71</f>
        <v>Senior Debt</v>
      </c>
      <c r="E88" s="1"/>
      <c r="F88" s="18"/>
      <c r="G88" s="18"/>
      <c r="H88" s="1"/>
      <c r="I88" s="1"/>
      <c r="J88" s="1"/>
      <c r="K88" s="1"/>
      <c r="L88" s="1"/>
      <c r="M88" s="1"/>
      <c r="N88" s="1"/>
      <c r="O88" s="1"/>
      <c r="P88" s="1"/>
      <c r="Q88" s="1"/>
      <c r="R88" s="1"/>
      <c r="S88" s="125" t="s">
        <v>93</v>
      </c>
      <c r="T88" s="185">
        <f>SUM($V88:$FJ88)</f>
        <v>0</v>
      </c>
      <c r="U88" s="1"/>
      <c r="V88" s="177">
        <f>V76</f>
        <v>0</v>
      </c>
      <c r="W88" s="177">
        <f t="shared" ref="W88:CH88" si="132">W76</f>
        <v>0</v>
      </c>
      <c r="X88" s="177">
        <f t="shared" si="132"/>
        <v>0</v>
      </c>
      <c r="Y88" s="177">
        <f t="shared" si="132"/>
        <v>0</v>
      </c>
      <c r="Z88" s="177">
        <f t="shared" si="132"/>
        <v>0</v>
      </c>
      <c r="AA88" s="177">
        <f t="shared" si="132"/>
        <v>0</v>
      </c>
      <c r="AB88" s="177">
        <f t="shared" si="132"/>
        <v>0</v>
      </c>
      <c r="AC88" s="177">
        <f t="shared" si="132"/>
        <v>0</v>
      </c>
      <c r="AD88" s="177">
        <f t="shared" si="132"/>
        <v>0</v>
      </c>
      <c r="AE88" s="177">
        <f t="shared" si="132"/>
        <v>0</v>
      </c>
      <c r="AF88" s="177">
        <f t="shared" si="132"/>
        <v>0</v>
      </c>
      <c r="AG88" s="177">
        <f t="shared" si="132"/>
        <v>0</v>
      </c>
      <c r="AH88" s="177">
        <f t="shared" si="132"/>
        <v>0</v>
      </c>
      <c r="AI88" s="177">
        <f t="shared" si="132"/>
        <v>0</v>
      </c>
      <c r="AJ88" s="177">
        <f t="shared" si="132"/>
        <v>0</v>
      </c>
      <c r="AK88" s="177">
        <f t="shared" si="132"/>
        <v>0</v>
      </c>
      <c r="AL88" s="177">
        <f t="shared" si="132"/>
        <v>0</v>
      </c>
      <c r="AM88" s="177">
        <f t="shared" si="132"/>
        <v>0</v>
      </c>
      <c r="AN88" s="177">
        <f t="shared" si="132"/>
        <v>0</v>
      </c>
      <c r="AO88" s="177">
        <f t="shared" si="132"/>
        <v>0</v>
      </c>
      <c r="AP88" s="177">
        <f t="shared" si="132"/>
        <v>0</v>
      </c>
      <c r="AQ88" s="177">
        <f t="shared" si="132"/>
        <v>0</v>
      </c>
      <c r="AR88" s="177">
        <f t="shared" si="132"/>
        <v>0</v>
      </c>
      <c r="AS88" s="177">
        <f t="shared" si="132"/>
        <v>0</v>
      </c>
      <c r="AT88" s="177">
        <f t="shared" si="132"/>
        <v>0</v>
      </c>
      <c r="AU88" s="177">
        <f t="shared" si="132"/>
        <v>0</v>
      </c>
      <c r="AV88" s="177">
        <f t="shared" si="132"/>
        <v>0</v>
      </c>
      <c r="AW88" s="177">
        <f t="shared" si="132"/>
        <v>0</v>
      </c>
      <c r="AX88" s="177">
        <f t="shared" si="132"/>
        <v>0</v>
      </c>
      <c r="AY88" s="177">
        <f t="shared" si="132"/>
        <v>0</v>
      </c>
      <c r="AZ88" s="177">
        <f t="shared" si="132"/>
        <v>0</v>
      </c>
      <c r="BA88" s="177">
        <f t="shared" si="132"/>
        <v>0</v>
      </c>
      <c r="BB88" s="177">
        <f t="shared" si="132"/>
        <v>0</v>
      </c>
      <c r="BC88" s="177">
        <f t="shared" si="132"/>
        <v>0</v>
      </c>
      <c r="BD88" s="177">
        <f t="shared" si="132"/>
        <v>0</v>
      </c>
      <c r="BE88" s="177">
        <f t="shared" si="132"/>
        <v>0</v>
      </c>
      <c r="BF88" s="177">
        <f t="shared" si="132"/>
        <v>0</v>
      </c>
      <c r="BG88" s="177">
        <f t="shared" si="132"/>
        <v>0</v>
      </c>
      <c r="BH88" s="177">
        <f t="shared" si="132"/>
        <v>0</v>
      </c>
      <c r="BI88" s="177">
        <f t="shared" si="132"/>
        <v>0</v>
      </c>
      <c r="BJ88" s="177">
        <f t="shared" si="132"/>
        <v>0</v>
      </c>
      <c r="BK88" s="177">
        <f t="shared" si="132"/>
        <v>0</v>
      </c>
      <c r="BL88" s="177">
        <f t="shared" si="132"/>
        <v>0</v>
      </c>
      <c r="BM88" s="177">
        <f t="shared" si="132"/>
        <v>0</v>
      </c>
      <c r="BN88" s="177">
        <f t="shared" si="132"/>
        <v>0</v>
      </c>
      <c r="BO88" s="177">
        <f t="shared" si="132"/>
        <v>0</v>
      </c>
      <c r="BP88" s="177">
        <f t="shared" si="132"/>
        <v>0</v>
      </c>
      <c r="BQ88" s="177">
        <f t="shared" si="132"/>
        <v>0</v>
      </c>
      <c r="BR88" s="177">
        <f t="shared" si="132"/>
        <v>0</v>
      </c>
      <c r="BS88" s="177">
        <f t="shared" si="132"/>
        <v>0</v>
      </c>
      <c r="BT88" s="177">
        <f t="shared" si="132"/>
        <v>0</v>
      </c>
      <c r="BU88" s="177">
        <f t="shared" si="132"/>
        <v>0</v>
      </c>
      <c r="BV88" s="177">
        <f t="shared" si="132"/>
        <v>0</v>
      </c>
      <c r="BW88" s="177">
        <f t="shared" si="132"/>
        <v>0</v>
      </c>
      <c r="BX88" s="177">
        <f t="shared" si="132"/>
        <v>0</v>
      </c>
      <c r="BY88" s="177">
        <f t="shared" si="132"/>
        <v>0</v>
      </c>
      <c r="BZ88" s="177">
        <f t="shared" si="132"/>
        <v>0</v>
      </c>
      <c r="CA88" s="177">
        <f t="shared" si="132"/>
        <v>0</v>
      </c>
      <c r="CB88" s="177">
        <f t="shared" si="132"/>
        <v>0</v>
      </c>
      <c r="CC88" s="177">
        <f t="shared" si="132"/>
        <v>0</v>
      </c>
      <c r="CD88" s="177">
        <f t="shared" si="132"/>
        <v>0</v>
      </c>
      <c r="CE88" s="177">
        <f t="shared" si="132"/>
        <v>0</v>
      </c>
      <c r="CF88" s="177">
        <f t="shared" si="132"/>
        <v>0</v>
      </c>
      <c r="CG88" s="177">
        <f t="shared" si="132"/>
        <v>0</v>
      </c>
      <c r="CH88" s="177">
        <f t="shared" si="132"/>
        <v>0</v>
      </c>
      <c r="CI88" s="177">
        <f t="shared" ref="CI88:ET88" si="133">CI76</f>
        <v>0</v>
      </c>
      <c r="CJ88" s="177">
        <f t="shared" si="133"/>
        <v>0</v>
      </c>
      <c r="CK88" s="177">
        <f t="shared" si="133"/>
        <v>0</v>
      </c>
      <c r="CL88" s="177">
        <f t="shared" si="133"/>
        <v>0</v>
      </c>
      <c r="CM88" s="177">
        <f t="shared" si="133"/>
        <v>0</v>
      </c>
      <c r="CN88" s="177">
        <f t="shared" si="133"/>
        <v>0</v>
      </c>
      <c r="CO88" s="177">
        <f t="shared" si="133"/>
        <v>0</v>
      </c>
      <c r="CP88" s="177">
        <f t="shared" si="133"/>
        <v>0</v>
      </c>
      <c r="CQ88" s="177">
        <f t="shared" si="133"/>
        <v>0</v>
      </c>
      <c r="CR88" s="177">
        <f t="shared" si="133"/>
        <v>0</v>
      </c>
      <c r="CS88" s="177">
        <f t="shared" si="133"/>
        <v>0</v>
      </c>
      <c r="CT88" s="177">
        <f t="shared" si="133"/>
        <v>0</v>
      </c>
      <c r="CU88" s="177">
        <f t="shared" si="133"/>
        <v>0</v>
      </c>
      <c r="CV88" s="177">
        <f t="shared" si="133"/>
        <v>0</v>
      </c>
      <c r="CW88" s="177">
        <f t="shared" si="133"/>
        <v>0</v>
      </c>
      <c r="CX88" s="177">
        <f t="shared" si="133"/>
        <v>0</v>
      </c>
      <c r="CY88" s="177">
        <f t="shared" si="133"/>
        <v>0</v>
      </c>
      <c r="CZ88" s="177">
        <f t="shared" si="133"/>
        <v>0</v>
      </c>
      <c r="DA88" s="177">
        <f t="shared" si="133"/>
        <v>0</v>
      </c>
      <c r="DB88" s="177">
        <f t="shared" si="133"/>
        <v>0</v>
      </c>
      <c r="DC88" s="177">
        <f t="shared" si="133"/>
        <v>0</v>
      </c>
      <c r="DD88" s="177">
        <f t="shared" si="133"/>
        <v>0</v>
      </c>
      <c r="DE88" s="177">
        <f t="shared" si="133"/>
        <v>0</v>
      </c>
      <c r="DF88" s="177">
        <f t="shared" si="133"/>
        <v>0</v>
      </c>
      <c r="DG88" s="177">
        <f t="shared" si="133"/>
        <v>0</v>
      </c>
      <c r="DH88" s="177">
        <f t="shared" si="133"/>
        <v>0</v>
      </c>
      <c r="DI88" s="177">
        <f t="shared" si="133"/>
        <v>0</v>
      </c>
      <c r="DJ88" s="177">
        <f t="shared" si="133"/>
        <v>0</v>
      </c>
      <c r="DK88" s="177">
        <f t="shared" si="133"/>
        <v>0</v>
      </c>
      <c r="DL88" s="177">
        <f t="shared" si="133"/>
        <v>0</v>
      </c>
      <c r="DM88" s="177">
        <f t="shared" si="133"/>
        <v>0</v>
      </c>
      <c r="DN88" s="177">
        <f t="shared" si="133"/>
        <v>0</v>
      </c>
      <c r="DO88" s="177">
        <f t="shared" si="133"/>
        <v>0</v>
      </c>
      <c r="DP88" s="177">
        <f t="shared" si="133"/>
        <v>0</v>
      </c>
      <c r="DQ88" s="177">
        <f t="shared" si="133"/>
        <v>0</v>
      </c>
      <c r="DR88" s="177">
        <f t="shared" si="133"/>
        <v>0</v>
      </c>
      <c r="DS88" s="177">
        <f t="shared" si="133"/>
        <v>0</v>
      </c>
      <c r="DT88" s="177">
        <f t="shared" si="133"/>
        <v>0</v>
      </c>
      <c r="DU88" s="177">
        <f t="shared" si="133"/>
        <v>0</v>
      </c>
      <c r="DV88" s="177">
        <f t="shared" si="133"/>
        <v>0</v>
      </c>
      <c r="DW88" s="177">
        <f t="shared" si="133"/>
        <v>0</v>
      </c>
      <c r="DX88" s="177">
        <f t="shared" si="133"/>
        <v>0</v>
      </c>
      <c r="DY88" s="177">
        <f t="shared" si="133"/>
        <v>0</v>
      </c>
      <c r="DZ88" s="177">
        <f t="shared" si="133"/>
        <v>0</v>
      </c>
      <c r="EA88" s="177">
        <f t="shared" si="133"/>
        <v>0</v>
      </c>
      <c r="EB88" s="177">
        <f t="shared" si="133"/>
        <v>0</v>
      </c>
      <c r="EC88" s="177">
        <f t="shared" si="133"/>
        <v>0</v>
      </c>
      <c r="ED88" s="177">
        <f t="shared" si="133"/>
        <v>0</v>
      </c>
      <c r="EE88" s="177">
        <f t="shared" si="133"/>
        <v>0</v>
      </c>
      <c r="EF88" s="177">
        <f t="shared" si="133"/>
        <v>0</v>
      </c>
      <c r="EG88" s="177">
        <f t="shared" si="133"/>
        <v>0</v>
      </c>
      <c r="EH88" s="177">
        <f t="shared" si="133"/>
        <v>0</v>
      </c>
      <c r="EI88" s="177">
        <f t="shared" si="133"/>
        <v>0</v>
      </c>
      <c r="EJ88" s="177">
        <f t="shared" si="133"/>
        <v>0</v>
      </c>
      <c r="EK88" s="177">
        <f t="shared" si="133"/>
        <v>0</v>
      </c>
      <c r="EL88" s="177">
        <f t="shared" si="133"/>
        <v>0</v>
      </c>
      <c r="EM88" s="177">
        <f t="shared" si="133"/>
        <v>0</v>
      </c>
      <c r="EN88" s="177">
        <f t="shared" si="133"/>
        <v>0</v>
      </c>
      <c r="EO88" s="177">
        <f t="shared" si="133"/>
        <v>0</v>
      </c>
      <c r="EP88" s="177">
        <f t="shared" si="133"/>
        <v>0</v>
      </c>
      <c r="EQ88" s="177">
        <f t="shared" si="133"/>
        <v>0</v>
      </c>
      <c r="ER88" s="177">
        <f t="shared" si="133"/>
        <v>0</v>
      </c>
      <c r="ES88" s="177">
        <f t="shared" si="133"/>
        <v>0</v>
      </c>
      <c r="ET88" s="177">
        <f t="shared" si="133"/>
        <v>0</v>
      </c>
      <c r="EU88" s="177">
        <f t="shared" ref="EU88:FI88" si="134">EU76</f>
        <v>0</v>
      </c>
      <c r="EV88" s="177">
        <f t="shared" si="134"/>
        <v>0</v>
      </c>
      <c r="EW88" s="177">
        <f t="shared" si="134"/>
        <v>0</v>
      </c>
      <c r="EX88" s="177">
        <f t="shared" si="134"/>
        <v>0</v>
      </c>
      <c r="EY88" s="177">
        <f t="shared" si="134"/>
        <v>0</v>
      </c>
      <c r="EZ88" s="177">
        <f t="shared" si="134"/>
        <v>0</v>
      </c>
      <c r="FA88" s="177">
        <f t="shared" si="134"/>
        <v>0</v>
      </c>
      <c r="FB88" s="177">
        <f t="shared" si="134"/>
        <v>0</v>
      </c>
      <c r="FC88" s="177">
        <f t="shared" si="134"/>
        <v>0</v>
      </c>
      <c r="FD88" s="177">
        <f t="shared" si="134"/>
        <v>0</v>
      </c>
      <c r="FE88" s="177">
        <f t="shared" si="134"/>
        <v>0</v>
      </c>
      <c r="FF88" s="177">
        <f t="shared" si="134"/>
        <v>0</v>
      </c>
      <c r="FG88" s="177">
        <f t="shared" si="134"/>
        <v>0</v>
      </c>
      <c r="FH88" s="177">
        <f t="shared" si="134"/>
        <v>0</v>
      </c>
      <c r="FI88" s="177">
        <f t="shared" si="134"/>
        <v>0</v>
      </c>
      <c r="FJ88" s="16"/>
    </row>
    <row r="89" spans="1:166" ht="15.75" outlineLevel="2" thickBot="1" x14ac:dyDescent="0.35">
      <c r="A89" s="1"/>
      <c r="B89" s="1"/>
      <c r="C89" s="1"/>
      <c r="D89" s="179" t="str">
        <f>D79</f>
        <v>Keystart</v>
      </c>
      <c r="E89" s="1"/>
      <c r="F89" s="18"/>
      <c r="G89" s="18"/>
      <c r="H89" s="1"/>
      <c r="I89" s="1"/>
      <c r="J89" s="1"/>
      <c r="K89" s="1"/>
      <c r="L89" s="1"/>
      <c r="M89" s="1"/>
      <c r="N89" s="1"/>
      <c r="O89" s="1"/>
      <c r="P89" s="1"/>
      <c r="Q89" s="1"/>
      <c r="R89" s="1"/>
      <c r="S89" s="13" t="s">
        <v>93</v>
      </c>
      <c r="T89" s="176">
        <f>SUM($V89:$FJ89)</f>
        <v>0</v>
      </c>
      <c r="U89" s="1"/>
      <c r="V89" s="177">
        <f>V84</f>
        <v>0</v>
      </c>
      <c r="W89" s="177">
        <f t="shared" ref="W89:CH89" si="135">W84</f>
        <v>0</v>
      </c>
      <c r="X89" s="177">
        <f t="shared" si="135"/>
        <v>0</v>
      </c>
      <c r="Y89" s="177">
        <f t="shared" si="135"/>
        <v>0</v>
      </c>
      <c r="Z89" s="177">
        <f t="shared" si="135"/>
        <v>0</v>
      </c>
      <c r="AA89" s="177">
        <f t="shared" si="135"/>
        <v>0</v>
      </c>
      <c r="AB89" s="177">
        <f t="shared" si="135"/>
        <v>0</v>
      </c>
      <c r="AC89" s="177">
        <f t="shared" si="135"/>
        <v>0</v>
      </c>
      <c r="AD89" s="177">
        <f t="shared" si="135"/>
        <v>0</v>
      </c>
      <c r="AE89" s="177">
        <f t="shared" si="135"/>
        <v>0</v>
      </c>
      <c r="AF89" s="177">
        <f t="shared" si="135"/>
        <v>0</v>
      </c>
      <c r="AG89" s="177">
        <f t="shared" si="135"/>
        <v>0</v>
      </c>
      <c r="AH89" s="177">
        <f t="shared" si="135"/>
        <v>0</v>
      </c>
      <c r="AI89" s="177">
        <f t="shared" si="135"/>
        <v>0</v>
      </c>
      <c r="AJ89" s="177">
        <f t="shared" si="135"/>
        <v>0</v>
      </c>
      <c r="AK89" s="177">
        <f t="shared" si="135"/>
        <v>0</v>
      </c>
      <c r="AL89" s="177">
        <f t="shared" si="135"/>
        <v>0</v>
      </c>
      <c r="AM89" s="177">
        <f t="shared" si="135"/>
        <v>0</v>
      </c>
      <c r="AN89" s="177">
        <f t="shared" si="135"/>
        <v>0</v>
      </c>
      <c r="AO89" s="177">
        <f t="shared" si="135"/>
        <v>0</v>
      </c>
      <c r="AP89" s="177">
        <f t="shared" si="135"/>
        <v>0</v>
      </c>
      <c r="AQ89" s="177">
        <f t="shared" si="135"/>
        <v>0</v>
      </c>
      <c r="AR89" s="177">
        <f t="shared" si="135"/>
        <v>0</v>
      </c>
      <c r="AS89" s="177">
        <f t="shared" si="135"/>
        <v>0</v>
      </c>
      <c r="AT89" s="177">
        <f t="shared" si="135"/>
        <v>0</v>
      </c>
      <c r="AU89" s="177">
        <f t="shared" si="135"/>
        <v>0</v>
      </c>
      <c r="AV89" s="177">
        <f t="shared" si="135"/>
        <v>0</v>
      </c>
      <c r="AW89" s="177">
        <f t="shared" si="135"/>
        <v>0</v>
      </c>
      <c r="AX89" s="177">
        <f t="shared" si="135"/>
        <v>0</v>
      </c>
      <c r="AY89" s="177">
        <f t="shared" si="135"/>
        <v>0</v>
      </c>
      <c r="AZ89" s="177">
        <f t="shared" si="135"/>
        <v>0</v>
      </c>
      <c r="BA89" s="177">
        <f t="shared" si="135"/>
        <v>0</v>
      </c>
      <c r="BB89" s="177">
        <f t="shared" si="135"/>
        <v>0</v>
      </c>
      <c r="BC89" s="177">
        <f t="shared" si="135"/>
        <v>0</v>
      </c>
      <c r="BD89" s="177">
        <f t="shared" si="135"/>
        <v>0</v>
      </c>
      <c r="BE89" s="177">
        <f t="shared" si="135"/>
        <v>0</v>
      </c>
      <c r="BF89" s="177">
        <f t="shared" si="135"/>
        <v>0</v>
      </c>
      <c r="BG89" s="177">
        <f t="shared" si="135"/>
        <v>0</v>
      </c>
      <c r="BH89" s="177">
        <f t="shared" si="135"/>
        <v>0</v>
      </c>
      <c r="BI89" s="177">
        <f t="shared" si="135"/>
        <v>0</v>
      </c>
      <c r="BJ89" s="177">
        <f t="shared" si="135"/>
        <v>0</v>
      </c>
      <c r="BK89" s="177">
        <f t="shared" si="135"/>
        <v>0</v>
      </c>
      <c r="BL89" s="177">
        <f t="shared" si="135"/>
        <v>0</v>
      </c>
      <c r="BM89" s="177">
        <f t="shared" si="135"/>
        <v>0</v>
      </c>
      <c r="BN89" s="177">
        <f t="shared" si="135"/>
        <v>0</v>
      </c>
      <c r="BO89" s="177">
        <f t="shared" si="135"/>
        <v>0</v>
      </c>
      <c r="BP89" s="177">
        <f t="shared" si="135"/>
        <v>0</v>
      </c>
      <c r="BQ89" s="177">
        <f t="shared" si="135"/>
        <v>0</v>
      </c>
      <c r="BR89" s="177">
        <f t="shared" si="135"/>
        <v>0</v>
      </c>
      <c r="BS89" s="177">
        <f t="shared" si="135"/>
        <v>0</v>
      </c>
      <c r="BT89" s="177">
        <f t="shared" si="135"/>
        <v>0</v>
      </c>
      <c r="BU89" s="177">
        <f t="shared" si="135"/>
        <v>0</v>
      </c>
      <c r="BV89" s="177">
        <f t="shared" si="135"/>
        <v>0</v>
      </c>
      <c r="BW89" s="177">
        <f t="shared" si="135"/>
        <v>0</v>
      </c>
      <c r="BX89" s="177">
        <f t="shared" si="135"/>
        <v>0</v>
      </c>
      <c r="BY89" s="177">
        <f t="shared" si="135"/>
        <v>0</v>
      </c>
      <c r="BZ89" s="177">
        <f t="shared" si="135"/>
        <v>0</v>
      </c>
      <c r="CA89" s="177">
        <f t="shared" si="135"/>
        <v>0</v>
      </c>
      <c r="CB89" s="177">
        <f t="shared" si="135"/>
        <v>0</v>
      </c>
      <c r="CC89" s="177">
        <f t="shared" si="135"/>
        <v>0</v>
      </c>
      <c r="CD89" s="177">
        <f t="shared" si="135"/>
        <v>0</v>
      </c>
      <c r="CE89" s="177">
        <f t="shared" si="135"/>
        <v>0</v>
      </c>
      <c r="CF89" s="177">
        <f t="shared" si="135"/>
        <v>0</v>
      </c>
      <c r="CG89" s="177">
        <f t="shared" si="135"/>
        <v>0</v>
      </c>
      <c r="CH89" s="177">
        <f t="shared" si="135"/>
        <v>0</v>
      </c>
      <c r="CI89" s="177">
        <f t="shared" ref="CI89:ET89" si="136">CI84</f>
        <v>0</v>
      </c>
      <c r="CJ89" s="177">
        <f t="shared" si="136"/>
        <v>0</v>
      </c>
      <c r="CK89" s="177">
        <f t="shared" si="136"/>
        <v>0</v>
      </c>
      <c r="CL89" s="177">
        <f t="shared" si="136"/>
        <v>0</v>
      </c>
      <c r="CM89" s="177">
        <f t="shared" si="136"/>
        <v>0</v>
      </c>
      <c r="CN89" s="177">
        <f t="shared" si="136"/>
        <v>0</v>
      </c>
      <c r="CO89" s="177">
        <f t="shared" si="136"/>
        <v>0</v>
      </c>
      <c r="CP89" s="177">
        <f t="shared" si="136"/>
        <v>0</v>
      </c>
      <c r="CQ89" s="177">
        <f t="shared" si="136"/>
        <v>0</v>
      </c>
      <c r="CR89" s="177">
        <f t="shared" si="136"/>
        <v>0</v>
      </c>
      <c r="CS89" s="177">
        <f t="shared" si="136"/>
        <v>0</v>
      </c>
      <c r="CT89" s="177">
        <f t="shared" si="136"/>
        <v>0</v>
      </c>
      <c r="CU89" s="177">
        <f t="shared" si="136"/>
        <v>0</v>
      </c>
      <c r="CV89" s="177">
        <f t="shared" si="136"/>
        <v>0</v>
      </c>
      <c r="CW89" s="177">
        <f t="shared" si="136"/>
        <v>0</v>
      </c>
      <c r="CX89" s="177">
        <f t="shared" si="136"/>
        <v>0</v>
      </c>
      <c r="CY89" s="177">
        <f t="shared" si="136"/>
        <v>0</v>
      </c>
      <c r="CZ89" s="177">
        <f t="shared" si="136"/>
        <v>0</v>
      </c>
      <c r="DA89" s="177">
        <f t="shared" si="136"/>
        <v>0</v>
      </c>
      <c r="DB89" s="177">
        <f t="shared" si="136"/>
        <v>0</v>
      </c>
      <c r="DC89" s="177">
        <f t="shared" si="136"/>
        <v>0</v>
      </c>
      <c r="DD89" s="177">
        <f t="shared" si="136"/>
        <v>0</v>
      </c>
      <c r="DE89" s="177">
        <f t="shared" si="136"/>
        <v>0</v>
      </c>
      <c r="DF89" s="177">
        <f t="shared" si="136"/>
        <v>0</v>
      </c>
      <c r="DG89" s="177">
        <f t="shared" si="136"/>
        <v>0</v>
      </c>
      <c r="DH89" s="177">
        <f t="shared" si="136"/>
        <v>0</v>
      </c>
      <c r="DI89" s="177">
        <f t="shared" si="136"/>
        <v>0</v>
      </c>
      <c r="DJ89" s="177">
        <f t="shared" si="136"/>
        <v>0</v>
      </c>
      <c r="DK89" s="177">
        <f t="shared" si="136"/>
        <v>0</v>
      </c>
      <c r="DL89" s="177">
        <f t="shared" si="136"/>
        <v>0</v>
      </c>
      <c r="DM89" s="177">
        <f t="shared" si="136"/>
        <v>0</v>
      </c>
      <c r="DN89" s="177">
        <f t="shared" si="136"/>
        <v>0</v>
      </c>
      <c r="DO89" s="177">
        <f t="shared" si="136"/>
        <v>0</v>
      </c>
      <c r="DP89" s="177">
        <f t="shared" si="136"/>
        <v>0</v>
      </c>
      <c r="DQ89" s="177">
        <f t="shared" si="136"/>
        <v>0</v>
      </c>
      <c r="DR89" s="177">
        <f t="shared" si="136"/>
        <v>0</v>
      </c>
      <c r="DS89" s="177">
        <f t="shared" si="136"/>
        <v>0</v>
      </c>
      <c r="DT89" s="177">
        <f t="shared" si="136"/>
        <v>0</v>
      </c>
      <c r="DU89" s="177">
        <f t="shared" si="136"/>
        <v>0</v>
      </c>
      <c r="DV89" s="177">
        <f t="shared" si="136"/>
        <v>0</v>
      </c>
      <c r="DW89" s="177">
        <f t="shared" si="136"/>
        <v>0</v>
      </c>
      <c r="DX89" s="177">
        <f t="shared" si="136"/>
        <v>0</v>
      </c>
      <c r="DY89" s="177">
        <f t="shared" si="136"/>
        <v>0</v>
      </c>
      <c r="DZ89" s="177">
        <f t="shared" si="136"/>
        <v>0</v>
      </c>
      <c r="EA89" s="177">
        <f t="shared" si="136"/>
        <v>0</v>
      </c>
      <c r="EB89" s="177">
        <f t="shared" si="136"/>
        <v>0</v>
      </c>
      <c r="EC89" s="177">
        <f t="shared" si="136"/>
        <v>0</v>
      </c>
      <c r="ED89" s="177">
        <f t="shared" si="136"/>
        <v>0</v>
      </c>
      <c r="EE89" s="177">
        <f t="shared" si="136"/>
        <v>0</v>
      </c>
      <c r="EF89" s="177">
        <f t="shared" si="136"/>
        <v>0</v>
      </c>
      <c r="EG89" s="177">
        <f t="shared" si="136"/>
        <v>0</v>
      </c>
      <c r="EH89" s="177">
        <f t="shared" si="136"/>
        <v>0</v>
      </c>
      <c r="EI89" s="177">
        <f t="shared" si="136"/>
        <v>0</v>
      </c>
      <c r="EJ89" s="177">
        <f t="shared" si="136"/>
        <v>0</v>
      </c>
      <c r="EK89" s="177">
        <f t="shared" si="136"/>
        <v>0</v>
      </c>
      <c r="EL89" s="177">
        <f t="shared" si="136"/>
        <v>0</v>
      </c>
      <c r="EM89" s="177">
        <f t="shared" si="136"/>
        <v>0</v>
      </c>
      <c r="EN89" s="177">
        <f t="shared" si="136"/>
        <v>0</v>
      </c>
      <c r="EO89" s="177">
        <f t="shared" si="136"/>
        <v>0</v>
      </c>
      <c r="EP89" s="177">
        <f t="shared" si="136"/>
        <v>0</v>
      </c>
      <c r="EQ89" s="177">
        <f t="shared" si="136"/>
        <v>0</v>
      </c>
      <c r="ER89" s="177">
        <f t="shared" si="136"/>
        <v>0</v>
      </c>
      <c r="ES89" s="177">
        <f t="shared" si="136"/>
        <v>0</v>
      </c>
      <c r="ET89" s="177">
        <f t="shared" si="136"/>
        <v>0</v>
      </c>
      <c r="EU89" s="177">
        <f t="shared" ref="EU89:FI89" si="137">EU84</f>
        <v>0</v>
      </c>
      <c r="EV89" s="177">
        <f t="shared" si="137"/>
        <v>0</v>
      </c>
      <c r="EW89" s="177">
        <f t="shared" si="137"/>
        <v>0</v>
      </c>
      <c r="EX89" s="177">
        <f t="shared" si="137"/>
        <v>0</v>
      </c>
      <c r="EY89" s="177">
        <f t="shared" si="137"/>
        <v>0</v>
      </c>
      <c r="EZ89" s="177">
        <f t="shared" si="137"/>
        <v>0</v>
      </c>
      <c r="FA89" s="177">
        <f t="shared" si="137"/>
        <v>0</v>
      </c>
      <c r="FB89" s="177">
        <f t="shared" si="137"/>
        <v>0</v>
      </c>
      <c r="FC89" s="177">
        <f t="shared" si="137"/>
        <v>0</v>
      </c>
      <c r="FD89" s="177">
        <f t="shared" si="137"/>
        <v>0</v>
      </c>
      <c r="FE89" s="177">
        <f t="shared" si="137"/>
        <v>0</v>
      </c>
      <c r="FF89" s="177">
        <f t="shared" si="137"/>
        <v>0</v>
      </c>
      <c r="FG89" s="177">
        <f t="shared" si="137"/>
        <v>0</v>
      </c>
      <c r="FH89" s="177">
        <f t="shared" si="137"/>
        <v>0</v>
      </c>
      <c r="FI89" s="177">
        <f t="shared" si="137"/>
        <v>0</v>
      </c>
      <c r="FJ89" s="16"/>
    </row>
    <row r="90" spans="1:166" outlineLevel="2" x14ac:dyDescent="0.3">
      <c r="A90" s="1"/>
      <c r="B90" s="1"/>
      <c r="C90" s="1"/>
      <c r="D90" s="2" t="s">
        <v>98</v>
      </c>
      <c r="E90" s="1"/>
      <c r="F90" s="1"/>
      <c r="G90" s="1"/>
      <c r="H90" s="1"/>
      <c r="I90" s="1"/>
      <c r="J90" s="1"/>
      <c r="K90" s="1"/>
      <c r="L90" s="1"/>
      <c r="M90" s="1"/>
      <c r="N90" s="1"/>
      <c r="O90" s="1"/>
      <c r="P90" s="1"/>
      <c r="Q90" s="1"/>
      <c r="R90" s="1"/>
      <c r="S90" s="13" t="s">
        <v>93</v>
      </c>
      <c r="T90" s="176">
        <f>SUM($V90:$FJ90)</f>
        <v>0</v>
      </c>
      <c r="U90" s="1"/>
      <c r="V90" s="182">
        <f t="shared" ref="V90:CG90" si="138">SUM(V88:V89)</f>
        <v>0</v>
      </c>
      <c r="W90" s="182">
        <f t="shared" si="138"/>
        <v>0</v>
      </c>
      <c r="X90" s="182">
        <f t="shared" si="138"/>
        <v>0</v>
      </c>
      <c r="Y90" s="182">
        <f t="shared" si="138"/>
        <v>0</v>
      </c>
      <c r="Z90" s="182">
        <f t="shared" si="138"/>
        <v>0</v>
      </c>
      <c r="AA90" s="182">
        <f t="shared" si="138"/>
        <v>0</v>
      </c>
      <c r="AB90" s="182">
        <f t="shared" si="138"/>
        <v>0</v>
      </c>
      <c r="AC90" s="182">
        <f t="shared" si="138"/>
        <v>0</v>
      </c>
      <c r="AD90" s="182">
        <f t="shared" si="138"/>
        <v>0</v>
      </c>
      <c r="AE90" s="182">
        <f t="shared" si="138"/>
        <v>0</v>
      </c>
      <c r="AF90" s="182">
        <f t="shared" si="138"/>
        <v>0</v>
      </c>
      <c r="AG90" s="182">
        <f t="shared" si="138"/>
        <v>0</v>
      </c>
      <c r="AH90" s="182">
        <f t="shared" si="138"/>
        <v>0</v>
      </c>
      <c r="AI90" s="182">
        <f t="shared" si="138"/>
        <v>0</v>
      </c>
      <c r="AJ90" s="182">
        <f t="shared" si="138"/>
        <v>0</v>
      </c>
      <c r="AK90" s="182">
        <f t="shared" si="138"/>
        <v>0</v>
      </c>
      <c r="AL90" s="182">
        <f t="shared" si="138"/>
        <v>0</v>
      </c>
      <c r="AM90" s="182">
        <f t="shared" si="138"/>
        <v>0</v>
      </c>
      <c r="AN90" s="182">
        <f t="shared" si="138"/>
        <v>0</v>
      </c>
      <c r="AO90" s="182">
        <f t="shared" si="138"/>
        <v>0</v>
      </c>
      <c r="AP90" s="182">
        <f t="shared" si="138"/>
        <v>0</v>
      </c>
      <c r="AQ90" s="182">
        <f t="shared" si="138"/>
        <v>0</v>
      </c>
      <c r="AR90" s="182">
        <f t="shared" si="138"/>
        <v>0</v>
      </c>
      <c r="AS90" s="182">
        <f t="shared" si="138"/>
        <v>0</v>
      </c>
      <c r="AT90" s="182">
        <f t="shared" si="138"/>
        <v>0</v>
      </c>
      <c r="AU90" s="182">
        <f t="shared" si="138"/>
        <v>0</v>
      </c>
      <c r="AV90" s="182">
        <f t="shared" si="138"/>
        <v>0</v>
      </c>
      <c r="AW90" s="182">
        <f t="shared" si="138"/>
        <v>0</v>
      </c>
      <c r="AX90" s="182">
        <f t="shared" si="138"/>
        <v>0</v>
      </c>
      <c r="AY90" s="182">
        <f t="shared" si="138"/>
        <v>0</v>
      </c>
      <c r="AZ90" s="182">
        <f t="shared" si="138"/>
        <v>0</v>
      </c>
      <c r="BA90" s="182">
        <f t="shared" si="138"/>
        <v>0</v>
      </c>
      <c r="BB90" s="182">
        <f t="shared" si="138"/>
        <v>0</v>
      </c>
      <c r="BC90" s="182">
        <f t="shared" si="138"/>
        <v>0</v>
      </c>
      <c r="BD90" s="182">
        <f t="shared" si="138"/>
        <v>0</v>
      </c>
      <c r="BE90" s="182">
        <f t="shared" si="138"/>
        <v>0</v>
      </c>
      <c r="BF90" s="182">
        <f t="shared" si="138"/>
        <v>0</v>
      </c>
      <c r="BG90" s="182">
        <f t="shared" si="138"/>
        <v>0</v>
      </c>
      <c r="BH90" s="182">
        <f t="shared" si="138"/>
        <v>0</v>
      </c>
      <c r="BI90" s="182">
        <f t="shared" si="138"/>
        <v>0</v>
      </c>
      <c r="BJ90" s="182">
        <f t="shared" si="138"/>
        <v>0</v>
      </c>
      <c r="BK90" s="182">
        <f t="shared" si="138"/>
        <v>0</v>
      </c>
      <c r="BL90" s="182">
        <f t="shared" si="138"/>
        <v>0</v>
      </c>
      <c r="BM90" s="182">
        <f t="shared" si="138"/>
        <v>0</v>
      </c>
      <c r="BN90" s="182">
        <f t="shared" si="138"/>
        <v>0</v>
      </c>
      <c r="BO90" s="182">
        <f t="shared" si="138"/>
        <v>0</v>
      </c>
      <c r="BP90" s="182">
        <f t="shared" si="138"/>
        <v>0</v>
      </c>
      <c r="BQ90" s="182">
        <f t="shared" si="138"/>
        <v>0</v>
      </c>
      <c r="BR90" s="182">
        <f t="shared" si="138"/>
        <v>0</v>
      </c>
      <c r="BS90" s="182">
        <f t="shared" si="138"/>
        <v>0</v>
      </c>
      <c r="BT90" s="182">
        <f t="shared" si="138"/>
        <v>0</v>
      </c>
      <c r="BU90" s="182">
        <f t="shared" si="138"/>
        <v>0</v>
      </c>
      <c r="BV90" s="182">
        <f t="shared" si="138"/>
        <v>0</v>
      </c>
      <c r="BW90" s="182">
        <f t="shared" si="138"/>
        <v>0</v>
      </c>
      <c r="BX90" s="182">
        <f t="shared" si="138"/>
        <v>0</v>
      </c>
      <c r="BY90" s="182">
        <f t="shared" si="138"/>
        <v>0</v>
      </c>
      <c r="BZ90" s="182">
        <f t="shared" si="138"/>
        <v>0</v>
      </c>
      <c r="CA90" s="182">
        <f t="shared" si="138"/>
        <v>0</v>
      </c>
      <c r="CB90" s="182">
        <f t="shared" si="138"/>
        <v>0</v>
      </c>
      <c r="CC90" s="182">
        <f t="shared" si="138"/>
        <v>0</v>
      </c>
      <c r="CD90" s="182">
        <f t="shared" si="138"/>
        <v>0</v>
      </c>
      <c r="CE90" s="182">
        <f t="shared" si="138"/>
        <v>0</v>
      </c>
      <c r="CF90" s="182">
        <f t="shared" si="138"/>
        <v>0</v>
      </c>
      <c r="CG90" s="182">
        <f t="shared" si="138"/>
        <v>0</v>
      </c>
      <c r="CH90" s="182">
        <f t="shared" ref="CH90:ES90" si="139">SUM(CH88:CH89)</f>
        <v>0</v>
      </c>
      <c r="CI90" s="182">
        <f t="shared" si="139"/>
        <v>0</v>
      </c>
      <c r="CJ90" s="182">
        <f t="shared" si="139"/>
        <v>0</v>
      </c>
      <c r="CK90" s="182">
        <f t="shared" si="139"/>
        <v>0</v>
      </c>
      <c r="CL90" s="182">
        <f t="shared" si="139"/>
        <v>0</v>
      </c>
      <c r="CM90" s="182">
        <f t="shared" si="139"/>
        <v>0</v>
      </c>
      <c r="CN90" s="182">
        <f t="shared" si="139"/>
        <v>0</v>
      </c>
      <c r="CO90" s="182">
        <f t="shared" si="139"/>
        <v>0</v>
      </c>
      <c r="CP90" s="182">
        <f t="shared" si="139"/>
        <v>0</v>
      </c>
      <c r="CQ90" s="182">
        <f t="shared" si="139"/>
        <v>0</v>
      </c>
      <c r="CR90" s="182">
        <f t="shared" si="139"/>
        <v>0</v>
      </c>
      <c r="CS90" s="182">
        <f t="shared" si="139"/>
        <v>0</v>
      </c>
      <c r="CT90" s="182">
        <f t="shared" si="139"/>
        <v>0</v>
      </c>
      <c r="CU90" s="182">
        <f t="shared" si="139"/>
        <v>0</v>
      </c>
      <c r="CV90" s="182">
        <f t="shared" si="139"/>
        <v>0</v>
      </c>
      <c r="CW90" s="182">
        <f t="shared" si="139"/>
        <v>0</v>
      </c>
      <c r="CX90" s="182">
        <f t="shared" si="139"/>
        <v>0</v>
      </c>
      <c r="CY90" s="182">
        <f t="shared" si="139"/>
        <v>0</v>
      </c>
      <c r="CZ90" s="182">
        <f t="shared" si="139"/>
        <v>0</v>
      </c>
      <c r="DA90" s="182">
        <f t="shared" si="139"/>
        <v>0</v>
      </c>
      <c r="DB90" s="182">
        <f t="shared" si="139"/>
        <v>0</v>
      </c>
      <c r="DC90" s="182">
        <f t="shared" si="139"/>
        <v>0</v>
      </c>
      <c r="DD90" s="182">
        <f t="shared" si="139"/>
        <v>0</v>
      </c>
      <c r="DE90" s="182">
        <f t="shared" si="139"/>
        <v>0</v>
      </c>
      <c r="DF90" s="182">
        <f t="shared" si="139"/>
        <v>0</v>
      </c>
      <c r="DG90" s="182">
        <f t="shared" si="139"/>
        <v>0</v>
      </c>
      <c r="DH90" s="182">
        <f t="shared" si="139"/>
        <v>0</v>
      </c>
      <c r="DI90" s="182">
        <f t="shared" si="139"/>
        <v>0</v>
      </c>
      <c r="DJ90" s="182">
        <f t="shared" si="139"/>
        <v>0</v>
      </c>
      <c r="DK90" s="182">
        <f t="shared" si="139"/>
        <v>0</v>
      </c>
      <c r="DL90" s="182">
        <f t="shared" si="139"/>
        <v>0</v>
      </c>
      <c r="DM90" s="182">
        <f t="shared" si="139"/>
        <v>0</v>
      </c>
      <c r="DN90" s="182">
        <f t="shared" si="139"/>
        <v>0</v>
      </c>
      <c r="DO90" s="182">
        <f t="shared" si="139"/>
        <v>0</v>
      </c>
      <c r="DP90" s="182">
        <f t="shared" si="139"/>
        <v>0</v>
      </c>
      <c r="DQ90" s="182">
        <f t="shared" si="139"/>
        <v>0</v>
      </c>
      <c r="DR90" s="182">
        <f t="shared" si="139"/>
        <v>0</v>
      </c>
      <c r="DS90" s="182">
        <f t="shared" si="139"/>
        <v>0</v>
      </c>
      <c r="DT90" s="182">
        <f t="shared" si="139"/>
        <v>0</v>
      </c>
      <c r="DU90" s="182">
        <f t="shared" si="139"/>
        <v>0</v>
      </c>
      <c r="DV90" s="182">
        <f t="shared" si="139"/>
        <v>0</v>
      </c>
      <c r="DW90" s="182">
        <f t="shared" si="139"/>
        <v>0</v>
      </c>
      <c r="DX90" s="182">
        <f t="shared" si="139"/>
        <v>0</v>
      </c>
      <c r="DY90" s="182">
        <f t="shared" si="139"/>
        <v>0</v>
      </c>
      <c r="DZ90" s="182">
        <f t="shared" si="139"/>
        <v>0</v>
      </c>
      <c r="EA90" s="182">
        <f t="shared" si="139"/>
        <v>0</v>
      </c>
      <c r="EB90" s="182">
        <f t="shared" si="139"/>
        <v>0</v>
      </c>
      <c r="EC90" s="182">
        <f t="shared" si="139"/>
        <v>0</v>
      </c>
      <c r="ED90" s="182">
        <f t="shared" si="139"/>
        <v>0</v>
      </c>
      <c r="EE90" s="182">
        <f t="shared" si="139"/>
        <v>0</v>
      </c>
      <c r="EF90" s="182">
        <f t="shared" si="139"/>
        <v>0</v>
      </c>
      <c r="EG90" s="182">
        <f t="shared" si="139"/>
        <v>0</v>
      </c>
      <c r="EH90" s="182">
        <f t="shared" si="139"/>
        <v>0</v>
      </c>
      <c r="EI90" s="182">
        <f t="shared" si="139"/>
        <v>0</v>
      </c>
      <c r="EJ90" s="182">
        <f t="shared" si="139"/>
        <v>0</v>
      </c>
      <c r="EK90" s="182">
        <f t="shared" si="139"/>
        <v>0</v>
      </c>
      <c r="EL90" s="182">
        <f t="shared" si="139"/>
        <v>0</v>
      </c>
      <c r="EM90" s="182">
        <f t="shared" si="139"/>
        <v>0</v>
      </c>
      <c r="EN90" s="182">
        <f t="shared" si="139"/>
        <v>0</v>
      </c>
      <c r="EO90" s="182">
        <f t="shared" si="139"/>
        <v>0</v>
      </c>
      <c r="EP90" s="182">
        <f t="shared" si="139"/>
        <v>0</v>
      </c>
      <c r="EQ90" s="182">
        <f t="shared" si="139"/>
        <v>0</v>
      </c>
      <c r="ER90" s="182">
        <f t="shared" si="139"/>
        <v>0</v>
      </c>
      <c r="ES90" s="182">
        <f t="shared" si="139"/>
        <v>0</v>
      </c>
      <c r="ET90" s="182">
        <f t="shared" ref="ET90:FI90" si="140">SUM(ET88:ET89)</f>
        <v>0</v>
      </c>
      <c r="EU90" s="182">
        <f t="shared" si="140"/>
        <v>0</v>
      </c>
      <c r="EV90" s="182">
        <f t="shared" si="140"/>
        <v>0</v>
      </c>
      <c r="EW90" s="182">
        <f t="shared" si="140"/>
        <v>0</v>
      </c>
      <c r="EX90" s="182">
        <f t="shared" si="140"/>
        <v>0</v>
      </c>
      <c r="EY90" s="182">
        <f t="shared" si="140"/>
        <v>0</v>
      </c>
      <c r="EZ90" s="182">
        <f t="shared" si="140"/>
        <v>0</v>
      </c>
      <c r="FA90" s="182">
        <f t="shared" si="140"/>
        <v>0</v>
      </c>
      <c r="FB90" s="182">
        <f t="shared" si="140"/>
        <v>0</v>
      </c>
      <c r="FC90" s="182">
        <f t="shared" si="140"/>
        <v>0</v>
      </c>
      <c r="FD90" s="182">
        <f t="shared" si="140"/>
        <v>0</v>
      </c>
      <c r="FE90" s="182">
        <f t="shared" si="140"/>
        <v>0</v>
      </c>
      <c r="FF90" s="182">
        <f t="shared" si="140"/>
        <v>0</v>
      </c>
      <c r="FG90" s="182">
        <f t="shared" si="140"/>
        <v>0</v>
      </c>
      <c r="FH90" s="182">
        <f t="shared" si="140"/>
        <v>0</v>
      </c>
      <c r="FI90" s="182">
        <f t="shared" si="140"/>
        <v>0</v>
      </c>
      <c r="FJ90" s="16"/>
    </row>
    <row r="91" spans="1:166" ht="15.75" outlineLevel="2" thickBot="1" x14ac:dyDescent="0.35">
      <c r="FJ91" s="16"/>
    </row>
    <row r="92" spans="1:166" outlineLevel="2" x14ac:dyDescent="0.3">
      <c r="A92" s="1"/>
      <c r="B92" s="1"/>
      <c r="C92" s="1"/>
      <c r="D92" s="2" t="s">
        <v>258</v>
      </c>
      <c r="E92" s="1"/>
      <c r="F92" s="1"/>
      <c r="G92" s="1"/>
      <c r="H92" s="1"/>
      <c r="I92" s="1"/>
      <c r="J92" s="1"/>
      <c r="K92" s="1"/>
      <c r="L92" s="1"/>
      <c r="M92" s="1"/>
      <c r="N92" s="1"/>
      <c r="O92" s="1"/>
      <c r="P92" s="1"/>
      <c r="Q92" s="1"/>
      <c r="R92" s="1"/>
      <c r="S92" s="13" t="s">
        <v>93</v>
      </c>
      <c r="T92" s="176">
        <f>SUM($V92:$FJ92)</f>
        <v>0</v>
      </c>
      <c r="U92" s="1"/>
      <c r="V92" s="182">
        <f t="shared" ref="V92:BA92" si="141">SUM(V74,V82)</f>
        <v>0</v>
      </c>
      <c r="W92" s="182">
        <f t="shared" si="141"/>
        <v>0</v>
      </c>
      <c r="X92" s="182">
        <f t="shared" si="141"/>
        <v>0</v>
      </c>
      <c r="Y92" s="182">
        <f t="shared" si="141"/>
        <v>0</v>
      </c>
      <c r="Z92" s="182">
        <f t="shared" si="141"/>
        <v>0</v>
      </c>
      <c r="AA92" s="182">
        <f t="shared" si="141"/>
        <v>0</v>
      </c>
      <c r="AB92" s="182">
        <f t="shared" si="141"/>
        <v>0</v>
      </c>
      <c r="AC92" s="182">
        <f t="shared" si="141"/>
        <v>0</v>
      </c>
      <c r="AD92" s="182">
        <f t="shared" si="141"/>
        <v>0</v>
      </c>
      <c r="AE92" s="182">
        <f t="shared" si="141"/>
        <v>0</v>
      </c>
      <c r="AF92" s="182">
        <f t="shared" si="141"/>
        <v>0</v>
      </c>
      <c r="AG92" s="182">
        <f t="shared" si="141"/>
        <v>0</v>
      </c>
      <c r="AH92" s="182">
        <f t="shared" si="141"/>
        <v>0</v>
      </c>
      <c r="AI92" s="182">
        <f t="shared" si="141"/>
        <v>0</v>
      </c>
      <c r="AJ92" s="182">
        <f t="shared" si="141"/>
        <v>0</v>
      </c>
      <c r="AK92" s="182">
        <f t="shared" si="141"/>
        <v>0</v>
      </c>
      <c r="AL92" s="182">
        <f t="shared" si="141"/>
        <v>0</v>
      </c>
      <c r="AM92" s="182">
        <f t="shared" si="141"/>
        <v>0</v>
      </c>
      <c r="AN92" s="182">
        <f t="shared" si="141"/>
        <v>0</v>
      </c>
      <c r="AO92" s="182">
        <f t="shared" si="141"/>
        <v>0</v>
      </c>
      <c r="AP92" s="182">
        <f t="shared" si="141"/>
        <v>0</v>
      </c>
      <c r="AQ92" s="182">
        <f t="shared" si="141"/>
        <v>0</v>
      </c>
      <c r="AR92" s="182">
        <f t="shared" si="141"/>
        <v>0</v>
      </c>
      <c r="AS92" s="182">
        <f t="shared" si="141"/>
        <v>0</v>
      </c>
      <c r="AT92" s="182">
        <f t="shared" si="141"/>
        <v>0</v>
      </c>
      <c r="AU92" s="182">
        <f t="shared" si="141"/>
        <v>0</v>
      </c>
      <c r="AV92" s="182">
        <f t="shared" si="141"/>
        <v>0</v>
      </c>
      <c r="AW92" s="182">
        <f t="shared" si="141"/>
        <v>0</v>
      </c>
      <c r="AX92" s="182">
        <f t="shared" si="141"/>
        <v>0</v>
      </c>
      <c r="AY92" s="182">
        <f t="shared" si="141"/>
        <v>0</v>
      </c>
      <c r="AZ92" s="182">
        <f t="shared" si="141"/>
        <v>0</v>
      </c>
      <c r="BA92" s="182">
        <f t="shared" si="141"/>
        <v>0</v>
      </c>
      <c r="BB92" s="182">
        <f t="shared" ref="BB92:CG92" si="142">SUM(BB74,BB82)</f>
        <v>0</v>
      </c>
      <c r="BC92" s="182">
        <f t="shared" si="142"/>
        <v>0</v>
      </c>
      <c r="BD92" s="182">
        <f t="shared" si="142"/>
        <v>0</v>
      </c>
      <c r="BE92" s="182">
        <f t="shared" si="142"/>
        <v>0</v>
      </c>
      <c r="BF92" s="182">
        <f t="shared" si="142"/>
        <v>0</v>
      </c>
      <c r="BG92" s="182">
        <f t="shared" si="142"/>
        <v>0</v>
      </c>
      <c r="BH92" s="182">
        <f t="shared" si="142"/>
        <v>0</v>
      </c>
      <c r="BI92" s="182">
        <f t="shared" si="142"/>
        <v>0</v>
      </c>
      <c r="BJ92" s="182">
        <f t="shared" si="142"/>
        <v>0</v>
      </c>
      <c r="BK92" s="182">
        <f t="shared" si="142"/>
        <v>0</v>
      </c>
      <c r="BL92" s="182">
        <f t="shared" si="142"/>
        <v>0</v>
      </c>
      <c r="BM92" s="182">
        <f t="shared" si="142"/>
        <v>0</v>
      </c>
      <c r="BN92" s="182">
        <f t="shared" si="142"/>
        <v>0</v>
      </c>
      <c r="BO92" s="182">
        <f t="shared" si="142"/>
        <v>0</v>
      </c>
      <c r="BP92" s="182">
        <f t="shared" si="142"/>
        <v>0</v>
      </c>
      <c r="BQ92" s="182">
        <f t="shared" si="142"/>
        <v>0</v>
      </c>
      <c r="BR92" s="182">
        <f t="shared" si="142"/>
        <v>0</v>
      </c>
      <c r="BS92" s="182">
        <f t="shared" si="142"/>
        <v>0</v>
      </c>
      <c r="BT92" s="182">
        <f t="shared" si="142"/>
        <v>0</v>
      </c>
      <c r="BU92" s="182">
        <f t="shared" si="142"/>
        <v>0</v>
      </c>
      <c r="BV92" s="182">
        <f t="shared" si="142"/>
        <v>0</v>
      </c>
      <c r="BW92" s="182">
        <f t="shared" si="142"/>
        <v>0</v>
      </c>
      <c r="BX92" s="182">
        <f t="shared" si="142"/>
        <v>0</v>
      </c>
      <c r="BY92" s="182">
        <f t="shared" si="142"/>
        <v>0</v>
      </c>
      <c r="BZ92" s="182">
        <f t="shared" si="142"/>
        <v>0</v>
      </c>
      <c r="CA92" s="182">
        <f t="shared" si="142"/>
        <v>0</v>
      </c>
      <c r="CB92" s="182">
        <f t="shared" si="142"/>
        <v>0</v>
      </c>
      <c r="CC92" s="182">
        <f t="shared" si="142"/>
        <v>0</v>
      </c>
      <c r="CD92" s="182">
        <f t="shared" si="142"/>
        <v>0</v>
      </c>
      <c r="CE92" s="182">
        <f t="shared" si="142"/>
        <v>0</v>
      </c>
      <c r="CF92" s="182">
        <f t="shared" si="142"/>
        <v>0</v>
      </c>
      <c r="CG92" s="182">
        <f t="shared" si="142"/>
        <v>0</v>
      </c>
      <c r="CH92" s="182">
        <f t="shared" ref="CH92:DM92" si="143">SUM(CH74,CH82)</f>
        <v>0</v>
      </c>
      <c r="CI92" s="182">
        <f t="shared" si="143"/>
        <v>0</v>
      </c>
      <c r="CJ92" s="182">
        <f t="shared" si="143"/>
        <v>0</v>
      </c>
      <c r="CK92" s="182">
        <f t="shared" si="143"/>
        <v>0</v>
      </c>
      <c r="CL92" s="182">
        <f t="shared" si="143"/>
        <v>0</v>
      </c>
      <c r="CM92" s="182">
        <f t="shared" si="143"/>
        <v>0</v>
      </c>
      <c r="CN92" s="182">
        <f t="shared" si="143"/>
        <v>0</v>
      </c>
      <c r="CO92" s="182">
        <f t="shared" si="143"/>
        <v>0</v>
      </c>
      <c r="CP92" s="182">
        <f t="shared" si="143"/>
        <v>0</v>
      </c>
      <c r="CQ92" s="182">
        <f t="shared" si="143"/>
        <v>0</v>
      </c>
      <c r="CR92" s="182">
        <f t="shared" si="143"/>
        <v>0</v>
      </c>
      <c r="CS92" s="182">
        <f t="shared" si="143"/>
        <v>0</v>
      </c>
      <c r="CT92" s="182">
        <f t="shared" si="143"/>
        <v>0</v>
      </c>
      <c r="CU92" s="182">
        <f t="shared" si="143"/>
        <v>0</v>
      </c>
      <c r="CV92" s="182">
        <f t="shared" si="143"/>
        <v>0</v>
      </c>
      <c r="CW92" s="182">
        <f t="shared" si="143"/>
        <v>0</v>
      </c>
      <c r="CX92" s="182">
        <f t="shared" si="143"/>
        <v>0</v>
      </c>
      <c r="CY92" s="182">
        <f t="shared" si="143"/>
        <v>0</v>
      </c>
      <c r="CZ92" s="182">
        <f t="shared" si="143"/>
        <v>0</v>
      </c>
      <c r="DA92" s="182">
        <f t="shared" si="143"/>
        <v>0</v>
      </c>
      <c r="DB92" s="182">
        <f t="shared" si="143"/>
        <v>0</v>
      </c>
      <c r="DC92" s="182">
        <f t="shared" si="143"/>
        <v>0</v>
      </c>
      <c r="DD92" s="182">
        <f t="shared" si="143"/>
        <v>0</v>
      </c>
      <c r="DE92" s="182">
        <f t="shared" si="143"/>
        <v>0</v>
      </c>
      <c r="DF92" s="182">
        <f t="shared" si="143"/>
        <v>0</v>
      </c>
      <c r="DG92" s="182">
        <f t="shared" si="143"/>
        <v>0</v>
      </c>
      <c r="DH92" s="182">
        <f t="shared" si="143"/>
        <v>0</v>
      </c>
      <c r="DI92" s="182">
        <f t="shared" si="143"/>
        <v>0</v>
      </c>
      <c r="DJ92" s="182">
        <f t="shared" si="143"/>
        <v>0</v>
      </c>
      <c r="DK92" s="182">
        <f t="shared" si="143"/>
        <v>0</v>
      </c>
      <c r="DL92" s="182">
        <f t="shared" si="143"/>
        <v>0</v>
      </c>
      <c r="DM92" s="182">
        <f t="shared" si="143"/>
        <v>0</v>
      </c>
      <c r="DN92" s="182">
        <f t="shared" ref="DN92:EW92" si="144">SUM(DN74,DN82)</f>
        <v>0</v>
      </c>
      <c r="DO92" s="182">
        <f t="shared" si="144"/>
        <v>0</v>
      </c>
      <c r="DP92" s="182">
        <f t="shared" si="144"/>
        <v>0</v>
      </c>
      <c r="DQ92" s="182">
        <f t="shared" si="144"/>
        <v>0</v>
      </c>
      <c r="DR92" s="182">
        <f t="shared" si="144"/>
        <v>0</v>
      </c>
      <c r="DS92" s="182">
        <f t="shared" si="144"/>
        <v>0</v>
      </c>
      <c r="DT92" s="182">
        <f t="shared" si="144"/>
        <v>0</v>
      </c>
      <c r="DU92" s="182">
        <f t="shared" si="144"/>
        <v>0</v>
      </c>
      <c r="DV92" s="182">
        <f t="shared" si="144"/>
        <v>0</v>
      </c>
      <c r="DW92" s="182">
        <f t="shared" si="144"/>
        <v>0</v>
      </c>
      <c r="DX92" s="182">
        <f t="shared" si="144"/>
        <v>0</v>
      </c>
      <c r="DY92" s="182">
        <f t="shared" si="144"/>
        <v>0</v>
      </c>
      <c r="DZ92" s="182">
        <f t="shared" si="144"/>
        <v>0</v>
      </c>
      <c r="EA92" s="182">
        <f t="shared" si="144"/>
        <v>0</v>
      </c>
      <c r="EB92" s="182">
        <f t="shared" si="144"/>
        <v>0</v>
      </c>
      <c r="EC92" s="182">
        <f t="shared" si="144"/>
        <v>0</v>
      </c>
      <c r="ED92" s="182">
        <f t="shared" si="144"/>
        <v>0</v>
      </c>
      <c r="EE92" s="182">
        <f t="shared" si="144"/>
        <v>0</v>
      </c>
      <c r="EF92" s="182">
        <f t="shared" si="144"/>
        <v>0</v>
      </c>
      <c r="EG92" s="182">
        <f t="shared" si="144"/>
        <v>0</v>
      </c>
      <c r="EH92" s="182">
        <f t="shared" si="144"/>
        <v>0</v>
      </c>
      <c r="EI92" s="182">
        <f t="shared" si="144"/>
        <v>0</v>
      </c>
      <c r="EJ92" s="182">
        <f t="shared" si="144"/>
        <v>0</v>
      </c>
      <c r="EK92" s="182">
        <f t="shared" si="144"/>
        <v>0</v>
      </c>
      <c r="EL92" s="182">
        <f t="shared" si="144"/>
        <v>0</v>
      </c>
      <c r="EM92" s="182">
        <f t="shared" si="144"/>
        <v>0</v>
      </c>
      <c r="EN92" s="182">
        <f t="shared" si="144"/>
        <v>0</v>
      </c>
      <c r="EO92" s="182">
        <f t="shared" si="144"/>
        <v>0</v>
      </c>
      <c r="EP92" s="182">
        <f t="shared" si="144"/>
        <v>0</v>
      </c>
      <c r="EQ92" s="182">
        <f t="shared" si="144"/>
        <v>0</v>
      </c>
      <c r="ER92" s="182">
        <f t="shared" si="144"/>
        <v>0</v>
      </c>
      <c r="ES92" s="182">
        <f t="shared" si="144"/>
        <v>0</v>
      </c>
      <c r="ET92" s="182">
        <f t="shared" si="144"/>
        <v>0</v>
      </c>
      <c r="EU92" s="182">
        <f t="shared" si="144"/>
        <v>0</v>
      </c>
      <c r="EV92" s="182">
        <f t="shared" si="144"/>
        <v>0</v>
      </c>
      <c r="EW92" s="182">
        <f t="shared" si="144"/>
        <v>0</v>
      </c>
      <c r="EX92" s="182">
        <f t="shared" ref="EX92:FI92" si="145">SUM(EX74,EX82)</f>
        <v>0</v>
      </c>
      <c r="EY92" s="182">
        <f t="shared" si="145"/>
        <v>0</v>
      </c>
      <c r="EZ92" s="182">
        <f t="shared" si="145"/>
        <v>0</v>
      </c>
      <c r="FA92" s="182">
        <f t="shared" si="145"/>
        <v>0</v>
      </c>
      <c r="FB92" s="182">
        <f t="shared" si="145"/>
        <v>0</v>
      </c>
      <c r="FC92" s="182">
        <f t="shared" si="145"/>
        <v>0</v>
      </c>
      <c r="FD92" s="182">
        <f t="shared" si="145"/>
        <v>0</v>
      </c>
      <c r="FE92" s="182">
        <f t="shared" si="145"/>
        <v>0</v>
      </c>
      <c r="FF92" s="182">
        <f t="shared" si="145"/>
        <v>0</v>
      </c>
      <c r="FG92" s="182">
        <f t="shared" si="145"/>
        <v>0</v>
      </c>
      <c r="FH92" s="182">
        <f t="shared" si="145"/>
        <v>0</v>
      </c>
      <c r="FI92" s="182">
        <f t="shared" si="145"/>
        <v>0</v>
      </c>
      <c r="FJ92" s="16"/>
    </row>
    <row r="93" spans="1:166" outlineLevel="1" x14ac:dyDescent="0.3">
      <c r="A93" s="1"/>
      <c r="B93" s="1"/>
      <c r="C93" s="1"/>
      <c r="D93" s="1"/>
      <c r="E93" s="1"/>
      <c r="F93" s="18"/>
      <c r="G93" s="18"/>
      <c r="H93" s="1"/>
      <c r="I93" s="1"/>
      <c r="J93" s="1"/>
      <c r="K93" s="1"/>
      <c r="L93" s="1"/>
      <c r="M93" s="1"/>
      <c r="N93" s="1"/>
      <c r="O93" s="1"/>
      <c r="P93" s="1"/>
      <c r="Q93" s="1"/>
      <c r="R93" s="1"/>
      <c r="S93" s="1"/>
      <c r="T93" s="82"/>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6"/>
    </row>
    <row r="94" spans="1:166" x14ac:dyDescent="0.3">
      <c r="A94" s="79"/>
      <c r="B94" s="142" t="s">
        <v>222</v>
      </c>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c r="CK94" s="3"/>
      <c r="CL94" s="3"/>
      <c r="CM94" s="3"/>
      <c r="CN94" s="3"/>
      <c r="CO94" s="3"/>
      <c r="CP94" s="3"/>
      <c r="CQ94" s="3"/>
      <c r="CR94" s="3"/>
      <c r="CS94" s="3"/>
      <c r="CT94" s="3"/>
      <c r="CU94" s="3"/>
      <c r="CV94" s="3"/>
      <c r="CW94" s="3"/>
      <c r="CX94" s="3"/>
      <c r="CY94" s="3"/>
      <c r="CZ94" s="3"/>
      <c r="DA94" s="3"/>
      <c r="DB94" s="3"/>
      <c r="DC94" s="3"/>
      <c r="DD94" s="3"/>
      <c r="DE94" s="3"/>
      <c r="DF94" s="3"/>
      <c r="DG94" s="3"/>
      <c r="DH94" s="3"/>
      <c r="DI94" s="3"/>
      <c r="DJ94" s="3"/>
      <c r="DK94" s="3"/>
      <c r="DL94" s="3"/>
      <c r="DM94" s="3"/>
      <c r="DN94" s="3"/>
      <c r="DO94" s="3"/>
      <c r="DP94" s="3"/>
      <c r="DQ94" s="3"/>
      <c r="DR94" s="3"/>
      <c r="DS94" s="3"/>
      <c r="DT94" s="3"/>
      <c r="DU94" s="3"/>
      <c r="DV94" s="3"/>
      <c r="DW94" s="3"/>
      <c r="DX94" s="3"/>
      <c r="DY94" s="3"/>
      <c r="DZ94" s="3"/>
      <c r="EA94" s="3"/>
      <c r="EB94" s="3"/>
      <c r="EC94" s="3"/>
      <c r="ED94" s="3"/>
      <c r="EE94" s="3"/>
      <c r="EF94" s="3"/>
      <c r="EG94" s="3"/>
      <c r="EH94" s="3"/>
      <c r="EI94" s="3"/>
      <c r="EJ94" s="3"/>
      <c r="EK94" s="3"/>
      <c r="EL94" s="3"/>
      <c r="EM94" s="3"/>
      <c r="EN94" s="3"/>
      <c r="EO94" s="3"/>
      <c r="EP94" s="3"/>
      <c r="EQ94" s="3"/>
      <c r="ER94" s="3"/>
      <c r="ES94" s="3"/>
      <c r="ET94" s="3"/>
      <c r="EU94" s="3"/>
      <c r="EV94" s="3"/>
      <c r="EW94" s="3"/>
      <c r="EX94" s="3"/>
      <c r="EY94" s="3"/>
      <c r="EZ94" s="3"/>
      <c r="FA94" s="3"/>
      <c r="FB94" s="3"/>
      <c r="FC94" s="3"/>
      <c r="FD94" s="3"/>
      <c r="FE94" s="3"/>
      <c r="FF94" s="3"/>
      <c r="FG94" s="3"/>
      <c r="FH94" s="3"/>
      <c r="FI94" s="3"/>
      <c r="FJ94" s="16"/>
    </row>
  </sheetData>
  <sheetProtection algorithmName="SHA-512" hashValue="ux1kmLGWpSHahVEcmiO6lrsn4PMuE0qA5aWVmwPc5KKMhz2BH5tsCV1HxgMcBGT5cW6AC2mJ0QjI6VLlXCKFyg==" saltValue="UbaCEs23Jkj5aNwcGh4QXQ==" spinCount="100000" sheet="1" objects="1" scenarios="1"/>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EF6A3-D0BE-4E72-BF94-B6BC98D38181}">
  <sheetPr codeName="Sheet6"/>
  <dimension ref="A1:XFD121"/>
  <sheetViews>
    <sheetView showGridLines="0" zoomScaleNormal="100" workbookViewId="0">
      <pane xSplit="1" ySplit="6" topLeftCell="B7" activePane="bottomRight" state="frozen"/>
      <selection pane="topRight" activeCell="B1" sqref="B1"/>
      <selection pane="bottomLeft" activeCell="A7" sqref="A7"/>
      <selection pane="bottomRight"/>
    </sheetView>
  </sheetViews>
  <sheetFormatPr defaultColWidth="0" defaultRowHeight="15" zeroHeight="1" x14ac:dyDescent="0.3"/>
  <cols>
    <col min="1" max="3" width="2.5703125" style="38" customWidth="1"/>
    <col min="4" max="4" width="33.28515625" style="38" bestFit="1" customWidth="1"/>
    <col min="5" max="5" width="14.7109375" style="38" customWidth="1"/>
    <col min="6" max="6" width="12" style="38" customWidth="1"/>
    <col min="7" max="7" width="10.5703125" style="38" bestFit="1" customWidth="1"/>
    <col min="8" max="8" width="12.85546875" style="38" customWidth="1"/>
    <col min="9" max="9" width="10.5703125" style="38" bestFit="1" customWidth="1"/>
    <col min="10" max="14" width="8.85546875" style="38" customWidth="1"/>
    <col min="15" max="15" width="10.140625" style="38" bestFit="1" customWidth="1"/>
    <col min="16" max="18" width="9.7109375" style="38" customWidth="1"/>
    <col min="19" max="21" width="8.85546875" style="38" customWidth="1"/>
    <col min="22" max="22" width="2.5703125" customWidth="1"/>
    <col min="23" max="16384" width="0" style="38" hidden="1"/>
  </cols>
  <sheetData>
    <row r="1" spans="1:242 16384:16384" s="37" customFormat="1" x14ac:dyDescent="0.2">
      <c r="S1" s="38"/>
      <c r="T1" s="38"/>
      <c r="U1" s="38"/>
      <c r="V1" s="84"/>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38"/>
      <c r="CX1" s="38"/>
      <c r="CY1" s="38"/>
      <c r="CZ1" s="38"/>
      <c r="DA1" s="38"/>
      <c r="DB1" s="38"/>
      <c r="DC1" s="38"/>
      <c r="DD1" s="38"/>
      <c r="DE1" s="38"/>
      <c r="DF1" s="38"/>
      <c r="DG1" s="38"/>
      <c r="DH1" s="38"/>
      <c r="DI1" s="38"/>
      <c r="DJ1" s="38"/>
      <c r="DK1" s="38"/>
      <c r="DL1" s="38"/>
      <c r="DM1" s="38"/>
      <c r="DN1" s="38"/>
      <c r="DO1" s="38"/>
      <c r="DP1" s="38"/>
      <c r="DQ1" s="38"/>
      <c r="DR1" s="38"/>
      <c r="DS1" s="38"/>
      <c r="DT1" s="38"/>
      <c r="DU1" s="38"/>
      <c r="DV1" s="38"/>
      <c r="DW1" s="38"/>
      <c r="DX1" s="38"/>
      <c r="DY1" s="38"/>
      <c r="DZ1" s="38"/>
      <c r="EA1" s="38"/>
      <c r="EB1" s="38"/>
      <c r="EC1" s="38"/>
      <c r="ED1" s="38"/>
      <c r="EE1" s="38"/>
      <c r="EF1" s="38"/>
      <c r="EG1" s="38"/>
      <c r="EH1" s="38"/>
      <c r="EI1" s="38"/>
      <c r="EJ1" s="38"/>
      <c r="EK1" s="38"/>
      <c r="EL1" s="38"/>
      <c r="EM1" s="38"/>
      <c r="EN1" s="38"/>
      <c r="EO1" s="38"/>
      <c r="EP1" s="38"/>
      <c r="EQ1" s="38"/>
      <c r="ER1" s="38"/>
      <c r="ES1" s="38"/>
      <c r="ET1" s="38"/>
      <c r="EU1" s="38"/>
      <c r="EV1" s="38"/>
      <c r="EW1" s="38"/>
      <c r="EX1" s="38"/>
      <c r="EY1" s="38"/>
      <c r="EZ1" s="38"/>
      <c r="FA1" s="38"/>
      <c r="FB1" s="38"/>
      <c r="FC1" s="38"/>
      <c r="FD1" s="38"/>
      <c r="FE1" s="38"/>
      <c r="FF1" s="38"/>
      <c r="FG1" s="38"/>
      <c r="FH1" s="38"/>
      <c r="FI1" s="38"/>
      <c r="FJ1" s="38"/>
      <c r="FK1" s="38"/>
      <c r="FL1" s="38"/>
      <c r="FM1" s="38"/>
      <c r="FN1" s="38"/>
      <c r="FO1" s="38"/>
      <c r="FP1" s="38"/>
      <c r="FQ1" s="38"/>
      <c r="FR1" s="38"/>
      <c r="FS1" s="38"/>
      <c r="FT1" s="38"/>
      <c r="FU1" s="38"/>
      <c r="FV1" s="38"/>
      <c r="FW1" s="38"/>
      <c r="FX1" s="38"/>
      <c r="FY1" s="38"/>
      <c r="FZ1" s="38"/>
      <c r="GA1" s="38"/>
      <c r="GB1" s="38"/>
      <c r="GC1" s="38"/>
      <c r="GD1" s="38"/>
      <c r="GE1" s="38"/>
      <c r="GF1" s="38"/>
      <c r="GG1" s="38"/>
      <c r="GH1" s="38"/>
      <c r="GI1" s="38"/>
      <c r="GJ1" s="38"/>
      <c r="GK1" s="38"/>
      <c r="GL1" s="38"/>
      <c r="GM1" s="38"/>
      <c r="GN1" s="38"/>
      <c r="GO1" s="38"/>
      <c r="GP1" s="38"/>
      <c r="GQ1" s="38"/>
      <c r="GR1" s="38"/>
      <c r="GS1" s="38"/>
      <c r="GT1" s="38"/>
      <c r="GU1" s="38"/>
      <c r="GV1" s="38"/>
      <c r="GW1" s="38"/>
      <c r="GX1" s="38"/>
      <c r="GY1" s="38"/>
      <c r="GZ1" s="38"/>
      <c r="HA1" s="38"/>
      <c r="HB1" s="38"/>
      <c r="HC1" s="38"/>
      <c r="HD1" s="38"/>
      <c r="HE1" s="38"/>
      <c r="HF1" s="38"/>
      <c r="HG1" s="38"/>
      <c r="HH1" s="38"/>
      <c r="HI1" s="38"/>
      <c r="HJ1" s="38"/>
      <c r="HK1" s="38"/>
      <c r="HL1" s="38"/>
      <c r="HM1" s="38"/>
      <c r="HN1" s="38"/>
      <c r="HO1" s="38"/>
      <c r="HP1" s="38"/>
      <c r="HQ1" s="38"/>
      <c r="HR1" s="38"/>
      <c r="HS1" s="38"/>
      <c r="HT1" s="38"/>
      <c r="HU1" s="38"/>
      <c r="HV1" s="38"/>
      <c r="HW1" s="38"/>
      <c r="HX1" s="38"/>
      <c r="HY1" s="38"/>
      <c r="HZ1" s="38"/>
      <c r="IA1" s="38"/>
      <c r="IB1" s="38"/>
      <c r="IC1" s="38"/>
      <c r="ID1" s="38"/>
      <c r="IE1" s="38"/>
      <c r="IF1" s="38"/>
      <c r="IG1" s="38"/>
      <c r="IH1" s="38"/>
    </row>
    <row r="2" spans="1:242 16384:16384" s="37" customFormat="1" x14ac:dyDescent="0.2">
      <c r="B2" s="174" t="str">
        <f>'Instructions and Inputs'!B2</f>
        <v>Build-to-Rent Feasibility Proforma Template</v>
      </c>
      <c r="E2" s="39" t="s">
        <v>4</v>
      </c>
      <c r="F2" s="78" t="s">
        <v>5</v>
      </c>
      <c r="K2" s="40"/>
      <c r="S2" s="38"/>
      <c r="T2" s="38"/>
      <c r="U2" s="38"/>
      <c r="V2" s="84"/>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8"/>
      <c r="BP2" s="38"/>
      <c r="BQ2" s="38"/>
      <c r="BR2" s="38"/>
      <c r="BS2" s="38"/>
      <c r="BT2" s="38"/>
      <c r="BU2" s="38"/>
      <c r="BV2" s="38"/>
      <c r="BW2" s="38"/>
      <c r="BX2" s="38"/>
      <c r="BY2" s="38"/>
      <c r="BZ2" s="38"/>
      <c r="CA2" s="38"/>
      <c r="CB2" s="38"/>
      <c r="CC2" s="38"/>
      <c r="CD2" s="38"/>
      <c r="CE2" s="38"/>
      <c r="CF2" s="38"/>
      <c r="CG2" s="38"/>
      <c r="CH2" s="38"/>
      <c r="CI2" s="38"/>
      <c r="CJ2" s="38"/>
      <c r="CK2" s="38"/>
      <c r="CL2" s="38"/>
      <c r="CM2" s="38"/>
      <c r="CN2" s="38"/>
      <c r="CO2" s="38"/>
      <c r="CP2" s="38"/>
      <c r="CQ2" s="38"/>
      <c r="CR2" s="38"/>
      <c r="CS2" s="38"/>
      <c r="CT2" s="38"/>
      <c r="CU2" s="38"/>
      <c r="CV2" s="38"/>
      <c r="CW2" s="38"/>
      <c r="CX2" s="38"/>
      <c r="CY2" s="38"/>
      <c r="CZ2" s="38"/>
      <c r="DA2" s="38"/>
      <c r="DB2" s="38"/>
      <c r="DC2" s="38"/>
      <c r="DD2" s="38"/>
      <c r="DE2" s="38"/>
      <c r="DF2" s="38"/>
      <c r="DG2" s="38"/>
      <c r="DH2" s="38"/>
      <c r="DI2" s="38"/>
      <c r="DJ2" s="38"/>
      <c r="DK2" s="38"/>
      <c r="DL2" s="38"/>
      <c r="DM2" s="38"/>
      <c r="DN2" s="38"/>
      <c r="DO2" s="38"/>
      <c r="DP2" s="38"/>
      <c r="DQ2" s="38"/>
      <c r="DR2" s="38"/>
      <c r="DS2" s="38"/>
      <c r="DT2" s="38"/>
      <c r="DU2" s="38"/>
      <c r="DV2" s="38"/>
      <c r="DW2" s="38"/>
      <c r="DX2" s="38"/>
      <c r="DY2" s="38"/>
      <c r="DZ2" s="38"/>
      <c r="EA2" s="38"/>
      <c r="EB2" s="38"/>
      <c r="EC2" s="38"/>
      <c r="ED2" s="38"/>
      <c r="EE2" s="38"/>
      <c r="EF2" s="38"/>
      <c r="EG2" s="38"/>
      <c r="EH2" s="38"/>
      <c r="EI2" s="38"/>
      <c r="EJ2" s="38"/>
      <c r="EK2" s="38"/>
      <c r="EL2" s="38"/>
      <c r="EM2" s="38"/>
      <c r="EN2" s="38"/>
      <c r="EO2" s="38"/>
      <c r="EP2" s="38"/>
      <c r="EQ2" s="38"/>
      <c r="ER2" s="38"/>
      <c r="ES2" s="38"/>
      <c r="ET2" s="38"/>
      <c r="EU2" s="38"/>
      <c r="EV2" s="38"/>
      <c r="EW2" s="38"/>
      <c r="EX2" s="38"/>
      <c r="EY2" s="38"/>
      <c r="EZ2" s="38"/>
      <c r="FA2" s="38"/>
      <c r="FB2" s="38"/>
      <c r="FC2" s="38"/>
      <c r="FD2" s="38"/>
      <c r="FE2" s="38"/>
      <c r="FF2" s="38"/>
      <c r="FG2" s="38"/>
      <c r="FH2" s="38"/>
      <c r="FI2" s="38"/>
      <c r="FJ2" s="38"/>
      <c r="FK2" s="38"/>
      <c r="FL2" s="38"/>
      <c r="FM2" s="38"/>
      <c r="FN2" s="38"/>
      <c r="FO2" s="38"/>
      <c r="FP2" s="38"/>
      <c r="FQ2" s="38"/>
      <c r="FR2" s="38"/>
      <c r="FS2" s="38"/>
      <c r="FT2" s="38"/>
      <c r="FU2" s="38"/>
      <c r="FV2" s="38"/>
      <c r="FW2" s="38"/>
      <c r="FX2" s="38"/>
      <c r="FY2" s="38"/>
      <c r="FZ2" s="38"/>
      <c r="GA2" s="38"/>
      <c r="GB2" s="38"/>
      <c r="GC2" s="38"/>
      <c r="GD2" s="38"/>
      <c r="GE2" s="38"/>
      <c r="GF2" s="38"/>
      <c r="GG2" s="38"/>
      <c r="GH2" s="38"/>
      <c r="GI2" s="38"/>
      <c r="GJ2" s="38"/>
      <c r="GK2" s="38"/>
      <c r="GL2" s="38"/>
      <c r="GM2" s="38"/>
      <c r="GN2" s="38"/>
      <c r="GO2" s="38"/>
      <c r="GP2" s="38"/>
      <c r="GQ2" s="38"/>
      <c r="GR2" s="38"/>
      <c r="GS2" s="38"/>
      <c r="GT2" s="38"/>
      <c r="GU2" s="38"/>
      <c r="GV2" s="38"/>
      <c r="GW2" s="38"/>
      <c r="GX2" s="38"/>
      <c r="GY2" s="38"/>
      <c r="GZ2" s="38"/>
      <c r="HA2" s="38"/>
      <c r="HB2" s="38"/>
      <c r="HC2" s="38"/>
      <c r="HD2" s="38"/>
      <c r="HE2" s="38"/>
      <c r="HF2" s="38"/>
      <c r="HG2" s="38"/>
      <c r="HH2" s="38"/>
      <c r="HI2" s="38"/>
      <c r="HJ2" s="38"/>
      <c r="HK2" s="38"/>
      <c r="HL2" s="38"/>
      <c r="HM2" s="38"/>
      <c r="HN2" s="38"/>
      <c r="HO2" s="38"/>
      <c r="HP2" s="38"/>
      <c r="HQ2" s="38"/>
      <c r="HR2" s="38"/>
      <c r="HS2" s="38"/>
      <c r="HT2" s="38"/>
      <c r="HU2" s="38"/>
      <c r="HV2" s="38"/>
      <c r="HW2" s="38"/>
      <c r="HX2" s="38"/>
      <c r="HY2" s="38"/>
      <c r="HZ2" s="38"/>
      <c r="IA2" s="38"/>
      <c r="IB2" s="38"/>
      <c r="IC2" s="38"/>
      <c r="ID2" s="38"/>
      <c r="IE2" s="38"/>
      <c r="IF2" s="38"/>
      <c r="IG2" s="38"/>
      <c r="IH2" s="38"/>
    </row>
    <row r="3" spans="1:242 16384:16384" s="37" customFormat="1" x14ac:dyDescent="0.2">
      <c r="B3" s="146" t="str">
        <f ca="1">RIGHT(CELL("filename",A1),LEN(CELL("filename",A1))-FIND("]",CELL("filename",A1)))</f>
        <v xml:space="preserve">Dashboard </v>
      </c>
      <c r="E3" s="39" t="s">
        <v>6</v>
      </c>
      <c r="F3" s="78" t="s">
        <v>7</v>
      </c>
      <c r="K3" s="40"/>
      <c r="S3" s="38"/>
      <c r="T3" s="38"/>
      <c r="U3" s="38"/>
      <c r="V3" s="84"/>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8"/>
      <c r="BC3" s="38"/>
      <c r="BD3" s="38"/>
      <c r="BE3" s="38"/>
      <c r="BF3" s="38"/>
      <c r="BG3" s="38"/>
      <c r="BH3" s="38"/>
      <c r="BI3" s="38"/>
      <c r="BJ3" s="38"/>
      <c r="BK3" s="38"/>
      <c r="BL3" s="38"/>
      <c r="BM3" s="38"/>
      <c r="BN3" s="38"/>
      <c r="BO3" s="38"/>
      <c r="BP3" s="38"/>
      <c r="BQ3" s="38"/>
      <c r="BR3" s="38"/>
      <c r="BS3" s="38"/>
      <c r="BT3" s="38"/>
      <c r="BU3" s="38"/>
      <c r="BV3" s="38"/>
      <c r="BW3" s="38"/>
      <c r="BX3" s="38"/>
      <c r="BY3" s="38"/>
      <c r="BZ3" s="38"/>
      <c r="CA3" s="38"/>
      <c r="CB3" s="38"/>
      <c r="CC3" s="38"/>
      <c r="CD3" s="38"/>
      <c r="CE3" s="38"/>
      <c r="CF3" s="38"/>
      <c r="CG3" s="38"/>
      <c r="CH3" s="38"/>
      <c r="CI3" s="38"/>
      <c r="CJ3" s="38"/>
      <c r="CK3" s="38"/>
      <c r="CL3" s="38"/>
      <c r="CM3" s="38"/>
      <c r="CN3" s="38"/>
      <c r="CO3" s="38"/>
      <c r="CP3" s="38"/>
      <c r="CQ3" s="38"/>
      <c r="CR3" s="38"/>
      <c r="CS3" s="38"/>
      <c r="CT3" s="38"/>
      <c r="CU3" s="38"/>
      <c r="CV3" s="38"/>
      <c r="CW3" s="38"/>
      <c r="CX3" s="38"/>
      <c r="CY3" s="38"/>
      <c r="CZ3" s="38"/>
      <c r="DA3" s="38"/>
      <c r="DB3" s="38"/>
      <c r="DC3" s="38"/>
      <c r="DD3" s="38"/>
      <c r="DE3" s="38"/>
      <c r="DF3" s="38"/>
      <c r="DG3" s="38"/>
      <c r="DH3" s="38"/>
      <c r="DI3" s="38"/>
      <c r="DJ3" s="38"/>
      <c r="DK3" s="38"/>
      <c r="DL3" s="38"/>
      <c r="DM3" s="38"/>
      <c r="DN3" s="38"/>
      <c r="DO3" s="38"/>
      <c r="DP3" s="38"/>
      <c r="DQ3" s="38"/>
      <c r="DR3" s="38"/>
      <c r="DS3" s="38"/>
      <c r="DT3" s="38"/>
      <c r="DU3" s="38"/>
      <c r="DV3" s="38"/>
      <c r="DW3" s="38"/>
      <c r="DX3" s="38"/>
      <c r="DY3" s="38"/>
      <c r="DZ3" s="38"/>
      <c r="EA3" s="38"/>
      <c r="EB3" s="38"/>
      <c r="EC3" s="38"/>
      <c r="ED3" s="38"/>
      <c r="EE3" s="38"/>
      <c r="EF3" s="38"/>
      <c r="EG3" s="38"/>
      <c r="EH3" s="38"/>
      <c r="EI3" s="38"/>
      <c r="EJ3" s="38"/>
      <c r="EK3" s="38"/>
      <c r="EL3" s="38"/>
      <c r="EM3" s="38"/>
      <c r="EN3" s="38"/>
      <c r="EO3" s="38"/>
      <c r="EP3" s="38"/>
      <c r="EQ3" s="38"/>
      <c r="ER3" s="38"/>
      <c r="ES3" s="38"/>
      <c r="ET3" s="38"/>
      <c r="EU3" s="38"/>
      <c r="EV3" s="38"/>
      <c r="EW3" s="38"/>
      <c r="EX3" s="38"/>
      <c r="EY3" s="38"/>
      <c r="EZ3" s="38"/>
      <c r="FA3" s="38"/>
      <c r="FB3" s="38"/>
      <c r="FC3" s="38"/>
      <c r="FD3" s="38"/>
      <c r="FE3" s="38"/>
      <c r="FF3" s="38"/>
      <c r="FG3" s="38"/>
      <c r="FH3" s="38"/>
      <c r="FI3" s="38"/>
      <c r="FJ3" s="38"/>
      <c r="FK3" s="38"/>
      <c r="FL3" s="38"/>
      <c r="FM3" s="38"/>
      <c r="FN3" s="38"/>
      <c r="FO3" s="38"/>
      <c r="FP3" s="38"/>
      <c r="FQ3" s="38"/>
      <c r="FR3" s="38"/>
      <c r="FS3" s="38"/>
      <c r="FT3" s="38"/>
      <c r="FU3" s="38"/>
      <c r="FV3" s="38"/>
      <c r="FW3" s="38"/>
      <c r="FX3" s="38"/>
      <c r="FY3" s="38"/>
      <c r="FZ3" s="38"/>
      <c r="GA3" s="38"/>
      <c r="GB3" s="38"/>
      <c r="GC3" s="38"/>
      <c r="GD3" s="38"/>
      <c r="GE3" s="38"/>
      <c r="GF3" s="38"/>
      <c r="GG3" s="38"/>
      <c r="GH3" s="38"/>
      <c r="GI3" s="38"/>
      <c r="GJ3" s="38"/>
      <c r="GK3" s="38"/>
      <c r="GL3" s="38"/>
      <c r="GM3" s="38"/>
      <c r="GN3" s="38"/>
      <c r="GO3" s="38"/>
      <c r="GP3" s="38"/>
      <c r="GQ3" s="38"/>
      <c r="GR3" s="38"/>
      <c r="GS3" s="38"/>
      <c r="GT3" s="38"/>
      <c r="GU3" s="38"/>
      <c r="GV3" s="38"/>
      <c r="GW3" s="38"/>
      <c r="GX3" s="38"/>
      <c r="GY3" s="38"/>
      <c r="GZ3" s="38"/>
      <c r="HA3" s="38"/>
      <c r="HB3" s="38"/>
      <c r="HC3" s="38"/>
      <c r="HD3" s="38"/>
      <c r="HE3" s="38"/>
      <c r="HF3" s="38"/>
      <c r="HG3" s="38"/>
      <c r="HH3" s="38"/>
      <c r="HI3" s="38"/>
      <c r="HJ3" s="38"/>
      <c r="HK3" s="38"/>
      <c r="HL3" s="38"/>
      <c r="HM3" s="38"/>
      <c r="HN3" s="38"/>
      <c r="HO3" s="38"/>
      <c r="HP3" s="38"/>
      <c r="HQ3" s="38"/>
      <c r="HR3" s="38"/>
      <c r="HS3" s="38"/>
      <c r="HT3" s="38"/>
      <c r="HU3" s="38"/>
      <c r="HV3" s="38"/>
      <c r="HW3" s="38"/>
      <c r="HX3" s="38"/>
      <c r="HY3" s="38"/>
      <c r="HZ3" s="38"/>
      <c r="IA3" s="38"/>
      <c r="IB3" s="38"/>
      <c r="IC3" s="38"/>
      <c r="ID3" s="38"/>
      <c r="IE3" s="38"/>
      <c r="IF3" s="38"/>
      <c r="IG3" s="38"/>
      <c r="IH3" s="38"/>
    </row>
    <row r="4" spans="1:242 16384:16384" s="37" customFormat="1" x14ac:dyDescent="0.2">
      <c r="E4" s="39" t="s">
        <v>8</v>
      </c>
      <c r="F4" s="78" t="s">
        <v>9</v>
      </c>
      <c r="K4" s="40"/>
      <c r="S4" s="38"/>
      <c r="T4" s="38"/>
      <c r="U4" s="38"/>
      <c r="V4" s="84"/>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c r="BZ4" s="38"/>
      <c r="CA4" s="38"/>
      <c r="CB4" s="38"/>
      <c r="CC4" s="38"/>
      <c r="CD4" s="38"/>
      <c r="CE4" s="38"/>
      <c r="CF4" s="38"/>
      <c r="CG4" s="38"/>
      <c r="CH4" s="38"/>
      <c r="CI4" s="38"/>
      <c r="CJ4" s="38"/>
      <c r="CK4" s="38"/>
      <c r="CL4" s="38"/>
      <c r="CM4" s="38"/>
      <c r="CN4" s="38"/>
      <c r="CO4" s="38"/>
      <c r="CP4" s="38"/>
      <c r="CQ4" s="38"/>
      <c r="CR4" s="38"/>
      <c r="CS4" s="38"/>
      <c r="CT4" s="38"/>
      <c r="CU4" s="38"/>
      <c r="CV4" s="38"/>
      <c r="CW4" s="38"/>
      <c r="CX4" s="38"/>
      <c r="CY4" s="38"/>
      <c r="CZ4" s="38"/>
      <c r="DA4" s="38"/>
      <c r="DB4" s="38"/>
      <c r="DC4" s="38"/>
      <c r="DD4" s="38"/>
      <c r="DE4" s="38"/>
      <c r="DF4" s="38"/>
      <c r="DG4" s="38"/>
      <c r="DH4" s="38"/>
      <c r="DI4" s="38"/>
      <c r="DJ4" s="38"/>
      <c r="DK4" s="38"/>
      <c r="DL4" s="38"/>
      <c r="DM4" s="38"/>
      <c r="DN4" s="38"/>
      <c r="DO4" s="38"/>
      <c r="DP4" s="38"/>
      <c r="DQ4" s="38"/>
      <c r="DR4" s="38"/>
      <c r="DS4" s="38"/>
      <c r="DT4" s="38"/>
      <c r="DU4" s="38"/>
      <c r="DV4" s="38"/>
      <c r="DW4" s="38"/>
      <c r="DX4" s="38"/>
      <c r="DY4" s="38"/>
      <c r="DZ4" s="38"/>
      <c r="EA4" s="38"/>
      <c r="EB4" s="38"/>
      <c r="EC4" s="38"/>
      <c r="ED4" s="38"/>
      <c r="EE4" s="38"/>
      <c r="EF4" s="38"/>
      <c r="EG4" s="38"/>
      <c r="EH4" s="38"/>
      <c r="EI4" s="38"/>
      <c r="EJ4" s="38"/>
      <c r="EK4" s="38"/>
      <c r="EL4" s="38"/>
      <c r="EM4" s="38"/>
      <c r="EN4" s="38"/>
      <c r="EO4" s="38"/>
      <c r="EP4" s="38"/>
      <c r="EQ4" s="38"/>
      <c r="ER4" s="38"/>
      <c r="ES4" s="38"/>
      <c r="ET4" s="38"/>
      <c r="EU4" s="38"/>
      <c r="EV4" s="38"/>
      <c r="EW4" s="38"/>
      <c r="EX4" s="38"/>
      <c r="EY4" s="38"/>
      <c r="EZ4" s="38"/>
      <c r="FA4" s="38"/>
      <c r="FB4" s="38"/>
      <c r="FC4" s="38"/>
      <c r="FD4" s="38"/>
      <c r="FE4" s="38"/>
      <c r="FF4" s="38"/>
      <c r="FG4" s="38"/>
      <c r="FH4" s="38"/>
      <c r="FI4" s="38"/>
      <c r="FJ4" s="38"/>
      <c r="FK4" s="38"/>
      <c r="FL4" s="38"/>
      <c r="FM4" s="38"/>
      <c r="FN4" s="38"/>
      <c r="FO4" s="38"/>
      <c r="FP4" s="38"/>
      <c r="FQ4" s="38"/>
      <c r="FR4" s="38"/>
      <c r="FS4" s="38"/>
      <c r="FT4" s="38"/>
      <c r="FU4" s="38"/>
      <c r="FV4" s="38"/>
      <c r="FW4" s="38"/>
      <c r="FX4" s="38"/>
      <c r="FY4" s="38"/>
      <c r="FZ4" s="38"/>
      <c r="GA4" s="38"/>
      <c r="GB4" s="38"/>
      <c r="GC4" s="38"/>
      <c r="GD4" s="38"/>
      <c r="GE4" s="38"/>
      <c r="GF4" s="38"/>
      <c r="GG4" s="38"/>
      <c r="GH4" s="38"/>
      <c r="GI4" s="38"/>
      <c r="GJ4" s="38"/>
      <c r="GK4" s="38"/>
      <c r="GL4" s="38"/>
      <c r="GM4" s="38"/>
      <c r="GN4" s="38"/>
      <c r="GO4" s="38"/>
      <c r="GP4" s="38"/>
      <c r="GQ4" s="38"/>
      <c r="GR4" s="38"/>
      <c r="GS4" s="38"/>
      <c r="GT4" s="38"/>
      <c r="GU4" s="38"/>
      <c r="GV4" s="38"/>
      <c r="GW4" s="38"/>
      <c r="GX4" s="38"/>
      <c r="GY4" s="38"/>
      <c r="GZ4" s="38"/>
      <c r="HA4" s="38"/>
      <c r="HB4" s="38"/>
      <c r="HC4" s="38"/>
      <c r="HD4" s="38"/>
      <c r="HE4" s="38"/>
      <c r="HF4" s="38"/>
      <c r="HG4" s="38"/>
      <c r="HH4" s="38"/>
      <c r="HI4" s="38"/>
      <c r="HJ4" s="38"/>
      <c r="HK4" s="38"/>
      <c r="HL4" s="38"/>
      <c r="HM4" s="38"/>
      <c r="HN4" s="38"/>
      <c r="HO4" s="38"/>
      <c r="HP4" s="38"/>
      <c r="HQ4" s="38"/>
      <c r="HR4" s="38"/>
      <c r="HS4" s="38"/>
      <c r="HT4" s="38"/>
      <c r="HU4" s="38"/>
      <c r="HV4" s="38"/>
      <c r="HW4" s="38"/>
      <c r="HX4" s="38"/>
      <c r="HY4" s="38"/>
      <c r="HZ4" s="38"/>
      <c r="IA4" s="38"/>
      <c r="IB4" s="38"/>
      <c r="IC4" s="38"/>
      <c r="ID4" s="38"/>
      <c r="IE4" s="38"/>
      <c r="IF4" s="38"/>
      <c r="IG4" s="38"/>
      <c r="IH4" s="38"/>
    </row>
    <row r="5" spans="1:242 16384:16384" s="37" customFormat="1" x14ac:dyDescent="0.2">
      <c r="K5" s="40"/>
      <c r="S5" s="38"/>
      <c r="T5" s="38"/>
      <c r="U5" s="38"/>
      <c r="V5" s="84"/>
      <c r="W5" s="38"/>
      <c r="X5" s="38"/>
      <c r="Y5" s="38"/>
      <c r="Z5" s="38"/>
      <c r="AA5" s="38"/>
      <c r="AB5" s="38"/>
      <c r="AC5" s="38"/>
      <c r="AD5" s="38"/>
      <c r="AE5" s="38"/>
      <c r="AF5" s="38"/>
      <c r="AG5" s="38"/>
      <c r="AH5" s="38"/>
      <c r="AI5" s="38"/>
      <c r="AJ5" s="38"/>
      <c r="AK5" s="38"/>
      <c r="AL5" s="38"/>
      <c r="AM5" s="38"/>
      <c r="AN5" s="38"/>
      <c r="AO5" s="38"/>
      <c r="AP5" s="38"/>
      <c r="AQ5" s="38"/>
      <c r="AR5" s="38"/>
      <c r="AS5" s="38"/>
      <c r="AT5" s="38"/>
      <c r="AU5" s="38"/>
      <c r="AV5" s="38"/>
      <c r="AW5" s="38"/>
      <c r="AX5" s="38"/>
      <c r="AY5" s="38"/>
      <c r="AZ5" s="38"/>
      <c r="BA5" s="38"/>
      <c r="BB5" s="38"/>
      <c r="BC5" s="38"/>
      <c r="BD5" s="38"/>
      <c r="BE5" s="38"/>
      <c r="BF5" s="38"/>
      <c r="BG5" s="38"/>
      <c r="BH5" s="38"/>
      <c r="BI5" s="38"/>
      <c r="BJ5" s="38"/>
      <c r="BK5" s="38"/>
      <c r="BL5" s="38"/>
      <c r="BM5" s="38"/>
      <c r="BN5" s="38"/>
      <c r="BO5" s="38"/>
      <c r="BP5" s="38"/>
      <c r="BQ5" s="38"/>
      <c r="BR5" s="38"/>
      <c r="BS5" s="38"/>
      <c r="BT5" s="38"/>
      <c r="BU5" s="38"/>
      <c r="BV5" s="38"/>
      <c r="BW5" s="38"/>
      <c r="BX5" s="38"/>
      <c r="BY5" s="38"/>
      <c r="BZ5" s="38"/>
      <c r="CA5" s="38"/>
      <c r="CB5" s="38"/>
      <c r="CC5" s="38"/>
      <c r="CD5" s="38"/>
      <c r="CE5" s="38"/>
      <c r="CF5" s="38"/>
      <c r="CG5" s="38"/>
      <c r="CH5" s="38"/>
      <c r="CI5" s="38"/>
      <c r="CJ5" s="38"/>
      <c r="CK5" s="38"/>
      <c r="CL5" s="38"/>
      <c r="CM5" s="38"/>
      <c r="CN5" s="38"/>
      <c r="CO5" s="38"/>
      <c r="CP5" s="38"/>
      <c r="CQ5" s="38"/>
      <c r="CR5" s="38"/>
      <c r="CS5" s="38"/>
      <c r="CT5" s="38"/>
      <c r="CU5" s="38"/>
      <c r="CV5" s="38"/>
      <c r="CW5" s="38"/>
      <c r="CX5" s="38"/>
      <c r="CY5" s="38"/>
      <c r="CZ5" s="38"/>
      <c r="DA5" s="38"/>
      <c r="DB5" s="38"/>
      <c r="DC5" s="38"/>
      <c r="DD5" s="38"/>
      <c r="DE5" s="38"/>
      <c r="DF5" s="38"/>
      <c r="DG5" s="38"/>
      <c r="DH5" s="38"/>
      <c r="DI5" s="38"/>
      <c r="DJ5" s="38"/>
      <c r="DK5" s="38"/>
      <c r="DL5" s="38"/>
      <c r="DM5" s="38"/>
      <c r="DN5" s="38"/>
      <c r="DO5" s="38"/>
      <c r="DP5" s="38"/>
      <c r="DQ5" s="38"/>
      <c r="DR5" s="38"/>
      <c r="DS5" s="38"/>
      <c r="DT5" s="38"/>
      <c r="DU5" s="38"/>
      <c r="DV5" s="38"/>
      <c r="DW5" s="38"/>
      <c r="DX5" s="38"/>
      <c r="DY5" s="38"/>
      <c r="DZ5" s="38"/>
      <c r="EA5" s="38"/>
      <c r="EB5" s="38"/>
      <c r="EC5" s="38"/>
      <c r="ED5" s="38"/>
      <c r="EE5" s="38"/>
      <c r="EF5" s="38"/>
      <c r="EG5" s="38"/>
      <c r="EH5" s="38"/>
      <c r="EI5" s="38"/>
      <c r="EJ5" s="38"/>
      <c r="EK5" s="38"/>
      <c r="EL5" s="38"/>
      <c r="EM5" s="38"/>
      <c r="EN5" s="38"/>
      <c r="EO5" s="38"/>
      <c r="EP5" s="38"/>
      <c r="EQ5" s="38"/>
      <c r="ER5" s="38"/>
      <c r="ES5" s="38"/>
      <c r="ET5" s="38"/>
      <c r="EU5" s="38"/>
      <c r="EV5" s="38"/>
      <c r="EW5" s="38"/>
      <c r="EX5" s="38"/>
      <c r="EY5" s="38"/>
      <c r="EZ5" s="38"/>
      <c r="FA5" s="38"/>
      <c r="FB5" s="38"/>
      <c r="FC5" s="38"/>
      <c r="FD5" s="38"/>
      <c r="FE5" s="38"/>
      <c r="FF5" s="38"/>
      <c r="FG5" s="38"/>
      <c r="FH5" s="38"/>
      <c r="FI5" s="38"/>
      <c r="FJ5" s="38"/>
      <c r="FK5" s="38"/>
      <c r="FL5" s="38"/>
      <c r="FM5" s="38"/>
      <c r="FN5" s="38"/>
      <c r="FO5" s="38"/>
      <c r="FP5" s="38"/>
      <c r="FQ5" s="38"/>
      <c r="FR5" s="38"/>
      <c r="FS5" s="38"/>
      <c r="FT5" s="38"/>
      <c r="FU5" s="38"/>
      <c r="FV5" s="38"/>
      <c r="FW5" s="38"/>
      <c r="FX5" s="38"/>
      <c r="FY5" s="38"/>
      <c r="FZ5" s="38"/>
      <c r="GA5" s="38"/>
      <c r="GB5" s="38"/>
      <c r="GC5" s="38"/>
      <c r="GD5" s="38"/>
      <c r="GE5" s="38"/>
      <c r="GF5" s="38"/>
      <c r="GG5" s="38"/>
      <c r="GH5" s="38"/>
      <c r="GI5" s="38"/>
      <c r="GJ5" s="38"/>
      <c r="GK5" s="38"/>
      <c r="GL5" s="38"/>
      <c r="GM5" s="38"/>
      <c r="GN5" s="38"/>
      <c r="GO5" s="38"/>
      <c r="GP5" s="38"/>
      <c r="GQ5" s="38"/>
      <c r="GR5" s="38"/>
      <c r="GS5" s="38"/>
      <c r="GT5" s="38"/>
      <c r="GU5" s="38"/>
      <c r="GV5" s="38"/>
      <c r="GW5" s="38"/>
      <c r="GX5" s="38"/>
      <c r="GY5" s="38"/>
      <c r="GZ5" s="38"/>
      <c r="HA5" s="38"/>
      <c r="HB5" s="38"/>
      <c r="HC5" s="38"/>
      <c r="HD5" s="38"/>
      <c r="HE5" s="38"/>
      <c r="HF5" s="38"/>
      <c r="HG5" s="38"/>
      <c r="HH5" s="38"/>
      <c r="HI5" s="38"/>
      <c r="HJ5" s="38"/>
      <c r="HK5" s="38"/>
      <c r="HL5" s="38"/>
      <c r="HM5" s="38"/>
      <c r="HN5" s="38"/>
      <c r="HO5" s="38"/>
      <c r="HP5" s="38"/>
      <c r="HQ5" s="38"/>
      <c r="HR5" s="38"/>
      <c r="HS5" s="38"/>
      <c r="HT5" s="38"/>
      <c r="HU5" s="38"/>
      <c r="HV5" s="38"/>
      <c r="HW5" s="38"/>
      <c r="HX5" s="38"/>
      <c r="HY5" s="38"/>
      <c r="HZ5" s="38"/>
      <c r="IA5" s="38"/>
      <c r="IB5" s="38"/>
      <c r="IC5" s="38"/>
      <c r="ID5" s="38"/>
      <c r="IE5" s="38"/>
      <c r="IF5" s="38"/>
      <c r="IG5" s="38"/>
      <c r="IH5" s="38"/>
    </row>
    <row r="6" spans="1:242 16384:16384" s="37" customFormat="1" x14ac:dyDescent="0.2">
      <c r="S6" s="38"/>
      <c r="T6" s="38"/>
      <c r="U6" s="38"/>
      <c r="V6" s="84"/>
      <c r="W6" s="38"/>
      <c r="X6" s="38"/>
      <c r="Y6" s="38"/>
      <c r="Z6" s="38"/>
      <c r="AA6" s="38"/>
      <c r="AB6" s="38"/>
      <c r="AC6" s="38"/>
      <c r="AD6" s="38"/>
      <c r="AE6" s="38"/>
      <c r="AF6" s="38"/>
      <c r="AG6" s="38"/>
      <c r="AH6" s="38"/>
      <c r="AI6" s="38"/>
      <c r="AJ6" s="3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c r="BK6" s="38"/>
      <c r="BL6" s="38"/>
      <c r="BM6" s="38"/>
      <c r="BN6" s="38"/>
      <c r="BO6" s="38"/>
      <c r="BP6" s="38"/>
      <c r="BQ6" s="38"/>
      <c r="BR6" s="38"/>
      <c r="BS6" s="38"/>
      <c r="BT6" s="38"/>
      <c r="BU6" s="38"/>
      <c r="BV6" s="38"/>
      <c r="BW6" s="38"/>
      <c r="BX6" s="38"/>
      <c r="BY6" s="38"/>
      <c r="BZ6" s="38"/>
      <c r="CA6" s="38"/>
      <c r="CB6" s="38"/>
      <c r="CC6" s="38"/>
      <c r="CD6" s="38"/>
      <c r="CE6" s="38"/>
      <c r="CF6" s="38"/>
      <c r="CG6" s="38"/>
      <c r="CH6" s="38"/>
      <c r="CI6" s="38"/>
      <c r="CJ6" s="38"/>
      <c r="CK6" s="38"/>
      <c r="CL6" s="38"/>
      <c r="CM6" s="38"/>
      <c r="CN6" s="38"/>
      <c r="CO6" s="38"/>
      <c r="CP6" s="38"/>
      <c r="CQ6" s="38"/>
      <c r="CR6" s="38"/>
      <c r="CS6" s="38"/>
      <c r="CT6" s="38"/>
      <c r="CU6" s="38"/>
      <c r="CV6" s="38"/>
      <c r="CW6" s="38"/>
      <c r="CX6" s="38"/>
      <c r="CY6" s="38"/>
      <c r="CZ6" s="38"/>
      <c r="DA6" s="38"/>
      <c r="DB6" s="38"/>
      <c r="DC6" s="38"/>
      <c r="DD6" s="38"/>
      <c r="DE6" s="38"/>
      <c r="DF6" s="38"/>
      <c r="DG6" s="38"/>
      <c r="DH6" s="38"/>
      <c r="DI6" s="38"/>
      <c r="DJ6" s="38"/>
      <c r="DK6" s="38"/>
      <c r="DL6" s="38"/>
      <c r="DM6" s="38"/>
      <c r="DN6" s="38"/>
      <c r="DO6" s="38"/>
      <c r="DP6" s="38"/>
      <c r="DQ6" s="38"/>
      <c r="DR6" s="38"/>
      <c r="DS6" s="38"/>
      <c r="DT6" s="38"/>
      <c r="DU6" s="38"/>
      <c r="DV6" s="38"/>
      <c r="DW6" s="38"/>
      <c r="DX6" s="38"/>
      <c r="DY6" s="38"/>
      <c r="DZ6" s="38"/>
      <c r="EA6" s="38"/>
      <c r="EB6" s="38"/>
      <c r="EC6" s="38"/>
      <c r="ED6" s="38"/>
      <c r="EE6" s="38"/>
      <c r="EF6" s="38"/>
      <c r="EG6" s="38"/>
      <c r="EH6" s="38"/>
      <c r="EI6" s="38"/>
      <c r="EJ6" s="38"/>
      <c r="EK6" s="38"/>
      <c r="EL6" s="38"/>
      <c r="EM6" s="38"/>
      <c r="EN6" s="38"/>
      <c r="EO6" s="38"/>
      <c r="EP6" s="38"/>
      <c r="EQ6" s="38"/>
      <c r="ER6" s="38"/>
      <c r="ES6" s="38"/>
      <c r="ET6" s="38"/>
      <c r="EU6" s="38"/>
      <c r="EV6" s="38"/>
      <c r="EW6" s="38"/>
      <c r="EX6" s="38"/>
      <c r="EY6" s="38"/>
      <c r="EZ6" s="38"/>
      <c r="FA6" s="38"/>
      <c r="FB6" s="38"/>
      <c r="FC6" s="38"/>
      <c r="FD6" s="38"/>
      <c r="FE6" s="38"/>
      <c r="FF6" s="38"/>
      <c r="FG6" s="38"/>
      <c r="FH6" s="38"/>
      <c r="FI6" s="38"/>
      <c r="FJ6" s="38"/>
      <c r="FK6" s="38"/>
      <c r="FL6" s="38"/>
      <c r="FM6" s="38"/>
      <c r="FN6" s="38"/>
      <c r="FO6" s="38"/>
      <c r="FP6" s="38"/>
      <c r="FQ6" s="38"/>
      <c r="FR6" s="38"/>
      <c r="FS6" s="38"/>
      <c r="FT6" s="38"/>
      <c r="FU6" s="38"/>
      <c r="FV6" s="38"/>
      <c r="FW6" s="38"/>
      <c r="FX6" s="38"/>
      <c r="FY6" s="38"/>
      <c r="FZ6" s="38"/>
      <c r="GA6" s="38"/>
      <c r="GB6" s="38"/>
      <c r="GC6" s="38"/>
      <c r="GD6" s="38"/>
      <c r="GE6" s="38"/>
      <c r="GF6" s="38"/>
      <c r="GG6" s="38"/>
      <c r="GH6" s="38"/>
      <c r="GI6" s="38"/>
      <c r="GJ6" s="38"/>
      <c r="GK6" s="38"/>
      <c r="GL6" s="38"/>
      <c r="GM6" s="38"/>
      <c r="GN6" s="38"/>
      <c r="GO6" s="38"/>
      <c r="GP6" s="38"/>
      <c r="GQ6" s="38"/>
      <c r="GR6" s="38"/>
      <c r="GS6" s="38"/>
      <c r="GT6" s="38"/>
      <c r="GU6" s="38"/>
      <c r="GV6" s="38"/>
      <c r="GW6" s="38"/>
      <c r="GX6" s="38"/>
      <c r="GY6" s="38"/>
      <c r="GZ6" s="38"/>
      <c r="HA6" s="38"/>
      <c r="HB6" s="38"/>
      <c r="HC6" s="38"/>
      <c r="HD6" s="38"/>
      <c r="HE6" s="38"/>
      <c r="HF6" s="38"/>
      <c r="HG6" s="38"/>
      <c r="HH6" s="38"/>
      <c r="HI6" s="38"/>
      <c r="HJ6" s="38"/>
      <c r="HK6" s="38"/>
      <c r="HL6" s="38"/>
      <c r="HM6" s="38"/>
      <c r="HN6" s="38"/>
      <c r="HO6" s="38"/>
      <c r="HP6" s="38"/>
      <c r="HQ6" s="38"/>
      <c r="HR6" s="38"/>
      <c r="HS6" s="38"/>
      <c r="HT6" s="38"/>
      <c r="HU6" s="38"/>
      <c r="HV6" s="38"/>
      <c r="HW6" s="38"/>
      <c r="HX6" s="38"/>
      <c r="HY6" s="38"/>
      <c r="HZ6" s="38"/>
      <c r="IA6" s="38"/>
      <c r="IB6" s="38"/>
      <c r="IC6" s="38"/>
      <c r="ID6" s="38"/>
      <c r="IE6" s="38"/>
      <c r="IF6" s="38"/>
      <c r="IG6" s="38"/>
      <c r="IH6" s="38"/>
    </row>
    <row r="7" spans="1:242 16384:16384" s="41" customFormat="1" ht="45.75" x14ac:dyDescent="0.2">
      <c r="C7" s="42"/>
      <c r="M7" s="38"/>
      <c r="N7" s="38"/>
      <c r="O7" s="38"/>
      <c r="P7" s="38"/>
      <c r="Q7" s="38"/>
      <c r="R7" s="38"/>
      <c r="S7" s="38"/>
      <c r="T7" s="38"/>
      <c r="U7" s="38"/>
      <c r="V7" s="84"/>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8"/>
      <c r="CK7" s="38"/>
      <c r="CL7" s="38"/>
      <c r="CM7" s="38"/>
      <c r="CN7" s="38"/>
      <c r="CO7" s="38"/>
      <c r="CP7" s="38"/>
      <c r="CQ7" s="38"/>
      <c r="CR7" s="38"/>
      <c r="CS7" s="38"/>
      <c r="CT7" s="38"/>
      <c r="CU7" s="38"/>
      <c r="CV7" s="38"/>
      <c r="CW7" s="38"/>
      <c r="CX7" s="38"/>
      <c r="CY7" s="38"/>
      <c r="CZ7" s="38"/>
      <c r="DA7" s="38"/>
      <c r="DB7" s="38"/>
      <c r="DC7" s="38"/>
      <c r="DD7" s="38"/>
      <c r="DE7" s="38"/>
      <c r="DF7" s="38"/>
      <c r="DG7" s="38"/>
      <c r="DH7" s="38"/>
      <c r="DI7" s="38"/>
      <c r="DJ7" s="38"/>
      <c r="DK7" s="38"/>
      <c r="DL7" s="38"/>
      <c r="DM7" s="38"/>
      <c r="DN7" s="38"/>
      <c r="DO7" s="38"/>
      <c r="DP7" s="38"/>
      <c r="DQ7" s="38"/>
      <c r="DR7" s="38"/>
      <c r="DS7" s="38"/>
      <c r="DT7" s="38"/>
      <c r="DU7" s="38"/>
      <c r="DV7" s="38"/>
      <c r="DW7" s="38"/>
      <c r="DX7" s="38"/>
      <c r="DY7" s="38"/>
      <c r="DZ7" s="38"/>
      <c r="EA7" s="38"/>
      <c r="EB7" s="38"/>
      <c r="EC7" s="38"/>
      <c r="ED7" s="38"/>
      <c r="EE7" s="38"/>
      <c r="EF7" s="38"/>
      <c r="EG7" s="38"/>
      <c r="EH7" s="38"/>
      <c r="EI7" s="38"/>
      <c r="EJ7" s="38"/>
      <c r="EK7" s="38"/>
      <c r="EL7" s="38"/>
      <c r="EM7" s="38"/>
      <c r="EN7" s="38"/>
      <c r="EO7" s="38"/>
      <c r="EP7" s="38"/>
      <c r="EQ7" s="38"/>
      <c r="ER7" s="38"/>
      <c r="ES7" s="38"/>
      <c r="ET7" s="38"/>
      <c r="EU7" s="38"/>
      <c r="EV7" s="38"/>
      <c r="EW7" s="38"/>
      <c r="EX7" s="38"/>
      <c r="EY7" s="38"/>
      <c r="EZ7" s="38"/>
      <c r="FA7" s="38"/>
      <c r="FB7" s="38"/>
      <c r="FC7" s="38"/>
      <c r="FD7" s="38"/>
      <c r="FE7" s="38"/>
      <c r="FF7" s="38"/>
      <c r="FG7" s="38"/>
      <c r="FH7" s="38"/>
      <c r="FI7" s="38"/>
      <c r="FJ7" s="38"/>
      <c r="FK7" s="38"/>
      <c r="FL7" s="38"/>
      <c r="FM7" s="38"/>
      <c r="FN7" s="38"/>
      <c r="FO7" s="38"/>
      <c r="FP7" s="38"/>
      <c r="FQ7" s="38"/>
      <c r="FR7" s="38"/>
      <c r="FS7" s="38"/>
      <c r="FT7" s="38"/>
      <c r="FU7" s="38"/>
      <c r="FV7" s="38"/>
      <c r="FW7" s="38"/>
      <c r="FX7" s="38"/>
      <c r="FY7" s="38"/>
      <c r="FZ7" s="38"/>
      <c r="GA7" s="38"/>
      <c r="GB7" s="38"/>
      <c r="GC7" s="38"/>
      <c r="GD7" s="38"/>
      <c r="GE7" s="38"/>
      <c r="GF7" s="38"/>
      <c r="GG7" s="38"/>
      <c r="GH7" s="38"/>
      <c r="GI7" s="38"/>
      <c r="GJ7" s="38"/>
      <c r="GK7" s="38"/>
      <c r="GL7" s="38"/>
      <c r="GM7" s="38"/>
      <c r="GN7" s="38"/>
      <c r="GO7" s="38"/>
      <c r="GP7" s="38"/>
      <c r="GQ7" s="38"/>
      <c r="GR7" s="38"/>
      <c r="GS7" s="38"/>
      <c r="GT7" s="38"/>
      <c r="GU7" s="38"/>
      <c r="GV7" s="38"/>
      <c r="GW7" s="38"/>
      <c r="GX7" s="38"/>
      <c r="GY7" s="38"/>
      <c r="GZ7" s="38"/>
      <c r="HA7" s="38"/>
      <c r="HB7" s="38"/>
      <c r="HC7" s="38"/>
      <c r="HD7" s="38"/>
      <c r="HE7" s="38"/>
      <c r="HF7" s="38"/>
      <c r="HG7" s="38"/>
      <c r="HH7" s="38"/>
      <c r="HI7" s="38"/>
      <c r="HJ7" s="38"/>
      <c r="HK7" s="38"/>
      <c r="HL7" s="38"/>
      <c r="HM7" s="38"/>
      <c r="HN7" s="38"/>
      <c r="HO7" s="38"/>
      <c r="HP7" s="38"/>
      <c r="HQ7" s="38"/>
      <c r="HR7" s="38"/>
      <c r="HS7" s="38"/>
      <c r="HT7" s="38"/>
      <c r="HU7" s="38"/>
      <c r="HV7" s="38"/>
      <c r="HW7" s="38"/>
      <c r="HX7" s="38"/>
      <c r="HY7" s="38"/>
      <c r="HZ7" s="38"/>
      <c r="IA7" s="38"/>
      <c r="IB7" s="38"/>
      <c r="IC7" s="38"/>
      <c r="ID7" s="38"/>
      <c r="IE7" s="38"/>
      <c r="IF7" s="38"/>
      <c r="IG7" s="38"/>
      <c r="IH7" s="38"/>
    </row>
    <row r="8" spans="1:242 16384:16384" s="43" customFormat="1" ht="15.75" thickBot="1" x14ac:dyDescent="0.25">
      <c r="A8" s="41"/>
      <c r="B8" s="43" t="s">
        <v>158</v>
      </c>
      <c r="M8" s="124"/>
      <c r="N8" s="124"/>
      <c r="O8" s="124"/>
      <c r="P8" s="124"/>
      <c r="Q8" s="124"/>
      <c r="R8" s="124"/>
      <c r="S8" s="38"/>
      <c r="T8" s="38"/>
      <c r="U8" s="38"/>
      <c r="V8" s="84"/>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38"/>
      <c r="BZ8" s="38"/>
      <c r="CA8" s="38"/>
      <c r="CB8" s="38"/>
      <c r="CC8" s="38"/>
      <c r="CD8" s="38"/>
      <c r="CE8" s="38"/>
      <c r="CF8" s="38"/>
      <c r="CG8" s="38"/>
      <c r="CH8" s="38"/>
      <c r="CI8" s="38"/>
      <c r="CJ8" s="38"/>
      <c r="CK8" s="38"/>
      <c r="CL8" s="38"/>
      <c r="CM8" s="38"/>
      <c r="CN8" s="38"/>
      <c r="CO8" s="38"/>
      <c r="CP8" s="38"/>
      <c r="CQ8" s="38"/>
      <c r="CR8" s="38"/>
      <c r="CS8" s="38"/>
      <c r="CT8" s="38"/>
      <c r="CU8" s="38"/>
      <c r="CV8" s="38"/>
      <c r="CW8" s="38"/>
      <c r="CX8" s="38"/>
      <c r="CY8" s="38"/>
      <c r="CZ8" s="38"/>
      <c r="DA8" s="38"/>
      <c r="DB8" s="38"/>
      <c r="DC8" s="38"/>
      <c r="DD8" s="38"/>
      <c r="DE8" s="38"/>
      <c r="DF8" s="38"/>
      <c r="DG8" s="38"/>
      <c r="DH8" s="38"/>
      <c r="DI8" s="38"/>
      <c r="DJ8" s="38"/>
      <c r="DK8" s="38"/>
      <c r="DL8" s="38"/>
      <c r="DM8" s="38"/>
      <c r="DN8" s="38"/>
      <c r="DO8" s="38"/>
      <c r="DP8" s="38"/>
      <c r="DQ8" s="38"/>
      <c r="DR8" s="38"/>
      <c r="DS8" s="38"/>
      <c r="DT8" s="38"/>
      <c r="DU8" s="38"/>
      <c r="DV8" s="38"/>
      <c r="DW8" s="38"/>
      <c r="DX8" s="38"/>
      <c r="DY8" s="38"/>
      <c r="DZ8" s="38"/>
      <c r="EA8" s="38"/>
      <c r="EB8" s="38"/>
      <c r="EC8" s="38"/>
      <c r="ED8" s="38"/>
      <c r="EE8" s="38"/>
      <c r="EF8" s="38"/>
      <c r="EG8" s="38"/>
      <c r="EH8" s="38"/>
      <c r="EI8" s="38"/>
      <c r="EJ8" s="38"/>
      <c r="EK8" s="38"/>
      <c r="EL8" s="38"/>
      <c r="EM8" s="38"/>
      <c r="EN8" s="38"/>
      <c r="EO8" s="38"/>
      <c r="EP8" s="38"/>
      <c r="EQ8" s="38"/>
      <c r="ER8" s="38"/>
      <c r="ES8" s="38"/>
      <c r="ET8" s="38"/>
      <c r="EU8" s="38"/>
      <c r="EV8" s="38"/>
      <c r="EW8" s="38"/>
      <c r="EX8" s="38"/>
      <c r="EY8" s="38"/>
      <c r="EZ8" s="38"/>
      <c r="FA8" s="38"/>
      <c r="FB8" s="38"/>
      <c r="FC8" s="38"/>
      <c r="FD8" s="38"/>
      <c r="FE8" s="38"/>
      <c r="FF8" s="38"/>
      <c r="FG8" s="38"/>
      <c r="FH8" s="38"/>
      <c r="FI8" s="38"/>
      <c r="FJ8" s="38"/>
      <c r="FK8" s="38"/>
      <c r="FL8" s="38"/>
      <c r="FM8" s="38"/>
      <c r="FN8" s="38"/>
      <c r="FO8" s="38"/>
      <c r="FP8" s="38"/>
      <c r="FQ8" s="38"/>
      <c r="FR8" s="38"/>
      <c r="FS8" s="38"/>
      <c r="FT8" s="38"/>
      <c r="FU8" s="38"/>
      <c r="FV8" s="38"/>
      <c r="FW8" s="38"/>
      <c r="FX8" s="38"/>
      <c r="FY8" s="38"/>
      <c r="FZ8" s="38"/>
      <c r="GA8" s="38"/>
      <c r="GB8" s="38"/>
      <c r="GC8" s="38"/>
      <c r="GD8" s="38"/>
      <c r="GE8" s="38"/>
      <c r="GF8" s="38"/>
      <c r="GG8" s="38"/>
      <c r="GH8" s="38"/>
      <c r="GI8" s="38"/>
      <c r="GJ8" s="38"/>
      <c r="GK8" s="38"/>
      <c r="GL8" s="38"/>
      <c r="GM8" s="38"/>
      <c r="GN8" s="38"/>
      <c r="GO8" s="38"/>
      <c r="GP8" s="38"/>
      <c r="GQ8" s="38"/>
      <c r="GR8" s="38"/>
      <c r="GS8" s="38"/>
      <c r="GT8" s="38"/>
      <c r="GU8" s="38"/>
      <c r="GV8" s="38"/>
      <c r="GW8" s="38"/>
      <c r="GX8" s="38"/>
      <c r="GY8" s="38"/>
      <c r="GZ8" s="38"/>
      <c r="HA8" s="38"/>
      <c r="HB8" s="38"/>
      <c r="HC8" s="38"/>
      <c r="HD8" s="38"/>
      <c r="HE8" s="38"/>
      <c r="HF8" s="38"/>
      <c r="HG8" s="38"/>
      <c r="HH8" s="38"/>
      <c r="HI8" s="38"/>
      <c r="HJ8" s="38"/>
      <c r="HK8" s="38"/>
      <c r="HL8" s="38"/>
      <c r="HM8" s="38"/>
      <c r="HN8" s="38"/>
      <c r="HO8" s="38"/>
      <c r="HP8" s="38"/>
      <c r="HQ8" s="38"/>
      <c r="HR8" s="38"/>
      <c r="HS8" s="38"/>
      <c r="HT8" s="38"/>
      <c r="HU8" s="38"/>
      <c r="HV8" s="38"/>
      <c r="HW8" s="38"/>
      <c r="HX8" s="38"/>
      <c r="HY8" s="38"/>
      <c r="HZ8" s="38"/>
      <c r="IA8" s="38"/>
      <c r="IB8" s="38"/>
      <c r="IC8" s="38"/>
      <c r="ID8" s="38"/>
      <c r="IE8" s="38"/>
      <c r="IF8" s="38"/>
      <c r="IG8" s="38"/>
      <c r="IH8" s="38"/>
    </row>
    <row r="9" spans="1:242 16384:16384" s="41" customFormat="1" x14ac:dyDescent="0.2">
      <c r="M9" s="123"/>
      <c r="N9" s="123"/>
      <c r="O9" s="123"/>
      <c r="P9" s="123"/>
      <c r="Q9" s="38"/>
      <c r="R9" s="38"/>
      <c r="S9" s="38"/>
      <c r="T9" s="38"/>
      <c r="U9" s="38"/>
      <c r="V9" s="84"/>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c r="CY9" s="38"/>
      <c r="CZ9" s="38"/>
      <c r="DA9" s="38"/>
      <c r="DB9" s="38"/>
      <c r="DC9" s="38"/>
      <c r="DD9" s="38"/>
      <c r="DE9" s="38"/>
      <c r="DF9" s="38"/>
      <c r="DG9" s="38"/>
      <c r="DH9" s="38"/>
      <c r="DI9" s="38"/>
      <c r="DJ9" s="38"/>
      <c r="DK9" s="38"/>
      <c r="DL9" s="38"/>
      <c r="DM9" s="38"/>
      <c r="DN9" s="38"/>
      <c r="DO9" s="38"/>
      <c r="DP9" s="38"/>
      <c r="DQ9" s="38"/>
      <c r="DR9" s="38"/>
      <c r="DS9" s="38"/>
      <c r="DT9" s="38"/>
      <c r="DU9" s="38"/>
      <c r="DV9" s="38"/>
      <c r="DW9" s="38"/>
      <c r="DX9" s="38"/>
      <c r="DY9" s="38"/>
      <c r="DZ9" s="38"/>
      <c r="EA9" s="38"/>
      <c r="EB9" s="38"/>
      <c r="EC9" s="38"/>
      <c r="ED9" s="38"/>
      <c r="EE9" s="38"/>
      <c r="EF9" s="38"/>
      <c r="EG9" s="38"/>
      <c r="EH9" s="38"/>
      <c r="EI9" s="38"/>
      <c r="EJ9" s="38"/>
      <c r="EK9" s="38"/>
      <c r="EL9" s="38"/>
      <c r="EM9" s="38"/>
      <c r="EN9" s="38"/>
      <c r="EO9" s="38"/>
      <c r="EP9" s="38"/>
      <c r="EQ9" s="38"/>
      <c r="ER9" s="38"/>
      <c r="ES9" s="38"/>
      <c r="ET9" s="38"/>
      <c r="EU9" s="38"/>
      <c r="EV9" s="38"/>
      <c r="EW9" s="38"/>
      <c r="EX9" s="38"/>
      <c r="EY9" s="38"/>
      <c r="EZ9" s="38"/>
      <c r="FA9" s="38"/>
      <c r="FB9" s="38"/>
      <c r="FC9" s="38"/>
      <c r="FD9" s="38"/>
      <c r="FE9" s="38"/>
      <c r="FF9" s="38"/>
      <c r="FG9" s="38"/>
      <c r="FH9" s="38"/>
      <c r="FI9" s="38"/>
      <c r="FJ9" s="38"/>
      <c r="FK9" s="38"/>
      <c r="FL9" s="38"/>
      <c r="FM9" s="38"/>
      <c r="FN9" s="38"/>
      <c r="FO9" s="38"/>
      <c r="FP9" s="38"/>
      <c r="FQ9" s="38"/>
      <c r="FR9" s="38"/>
      <c r="FS9" s="38"/>
      <c r="FT9" s="38"/>
      <c r="FU9" s="38"/>
      <c r="FV9" s="38"/>
      <c r="FW9" s="38"/>
      <c r="FX9" s="38"/>
      <c r="FY9" s="38"/>
      <c r="FZ9" s="38"/>
      <c r="GA9" s="38"/>
      <c r="GB9" s="38"/>
      <c r="GC9" s="38"/>
      <c r="GD9" s="38"/>
      <c r="GE9" s="38"/>
      <c r="GF9" s="38"/>
      <c r="GG9" s="38"/>
      <c r="GH9" s="38"/>
      <c r="GI9" s="38"/>
      <c r="GJ9" s="38"/>
      <c r="GK9" s="38"/>
      <c r="GL9" s="38"/>
      <c r="GM9" s="38"/>
      <c r="GN9" s="38"/>
      <c r="GO9" s="38"/>
      <c r="GP9" s="38"/>
      <c r="GQ9" s="38"/>
      <c r="GR9" s="38"/>
      <c r="GS9" s="38"/>
      <c r="GT9" s="38"/>
      <c r="GU9" s="38"/>
      <c r="GV9" s="38"/>
      <c r="GW9" s="38"/>
      <c r="GX9" s="38"/>
      <c r="GY9" s="38"/>
      <c r="GZ9" s="38"/>
      <c r="HA9" s="38"/>
      <c r="HB9" s="38"/>
      <c r="HC9" s="38"/>
      <c r="HD9" s="38"/>
      <c r="HE9" s="38"/>
      <c r="HF9" s="38"/>
      <c r="HG9" s="38"/>
      <c r="HH9" s="38"/>
      <c r="HI9" s="38"/>
      <c r="HJ9" s="38"/>
      <c r="HK9" s="38"/>
      <c r="HL9" s="38"/>
      <c r="HM9" s="38"/>
      <c r="HN9" s="38"/>
      <c r="HO9" s="38"/>
      <c r="HP9" s="38"/>
      <c r="HQ9" s="38"/>
      <c r="HR9" s="38"/>
      <c r="HS9" s="38"/>
      <c r="HT9" s="38"/>
      <c r="HU9" s="38"/>
      <c r="HV9" s="38"/>
      <c r="HW9" s="38"/>
      <c r="HX9" s="38"/>
      <c r="HY9" s="38"/>
      <c r="HZ9" s="38"/>
      <c r="IA9" s="38"/>
      <c r="IB9" s="38"/>
      <c r="IC9" s="38"/>
      <c r="ID9" s="38"/>
      <c r="IE9" s="38"/>
      <c r="IF9" s="38"/>
      <c r="IG9" s="38"/>
      <c r="IH9" s="38"/>
    </row>
    <row r="10" spans="1:242 16384:16384" s="41" customFormat="1" x14ac:dyDescent="0.2">
      <c r="D10" s="44" t="s">
        <v>159</v>
      </c>
      <c r="E10" s="45"/>
      <c r="F10" s="45"/>
      <c r="G10" s="45"/>
      <c r="M10" s="38"/>
      <c r="N10" s="38"/>
      <c r="O10" s="38"/>
      <c r="P10" s="38"/>
      <c r="Q10" s="38"/>
      <c r="R10" s="38"/>
      <c r="S10" s="38"/>
      <c r="T10" s="38"/>
      <c r="U10" s="38"/>
      <c r="V10" s="84"/>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c r="DU10" s="38"/>
      <c r="DV10" s="38"/>
      <c r="DW10" s="38"/>
      <c r="DX10" s="38"/>
      <c r="DY10" s="38"/>
      <c r="DZ10" s="38"/>
      <c r="EA10" s="38"/>
      <c r="EB10" s="38"/>
      <c r="EC10" s="38"/>
      <c r="ED10" s="38"/>
      <c r="EE10" s="38"/>
      <c r="EF10" s="38"/>
      <c r="EG10" s="38"/>
      <c r="EH10" s="38"/>
      <c r="EI10" s="38"/>
      <c r="EJ10" s="38"/>
      <c r="EK10" s="38"/>
      <c r="EL10" s="38"/>
      <c r="EM10" s="38"/>
      <c r="EN10" s="38"/>
      <c r="EO10" s="38"/>
      <c r="EP10" s="38"/>
      <c r="EQ10" s="38"/>
      <c r="ER10" s="38"/>
      <c r="ES10" s="38"/>
      <c r="ET10" s="38"/>
      <c r="EU10" s="38"/>
      <c r="EV10" s="38"/>
      <c r="EW10" s="38"/>
      <c r="EX10" s="38"/>
      <c r="EY10" s="38"/>
      <c r="EZ10" s="38"/>
      <c r="FA10" s="38"/>
      <c r="FB10" s="38"/>
      <c r="FC10" s="38"/>
      <c r="FD10" s="38"/>
      <c r="FE10" s="38"/>
      <c r="FF10" s="38"/>
      <c r="FG10" s="38"/>
      <c r="FH10" s="38"/>
      <c r="FI10" s="38"/>
      <c r="FJ10" s="38"/>
      <c r="FK10" s="38"/>
      <c r="FL10" s="38"/>
      <c r="FM10" s="38"/>
      <c r="FN10" s="38"/>
      <c r="FO10" s="38"/>
      <c r="FP10" s="38"/>
      <c r="FQ10" s="38"/>
      <c r="FR10" s="38"/>
      <c r="FS10" s="38"/>
      <c r="FT10" s="38"/>
      <c r="FU10" s="38"/>
      <c r="FV10" s="38"/>
      <c r="FW10" s="38"/>
      <c r="FX10" s="38"/>
      <c r="FY10" s="38"/>
      <c r="FZ10" s="38"/>
      <c r="GA10" s="38"/>
      <c r="GB10" s="38"/>
      <c r="GC10" s="38"/>
      <c r="GD10" s="38"/>
      <c r="GE10" s="38"/>
      <c r="GF10" s="38"/>
      <c r="GG10" s="38"/>
      <c r="GH10" s="38"/>
      <c r="GI10" s="38"/>
      <c r="GJ10" s="38"/>
      <c r="GK10" s="38"/>
      <c r="GL10" s="38"/>
      <c r="GM10" s="38"/>
      <c r="GN10" s="38"/>
      <c r="GO10" s="38"/>
      <c r="GP10" s="38"/>
      <c r="GQ10" s="38"/>
      <c r="GR10" s="38"/>
      <c r="GS10" s="38"/>
      <c r="GT10" s="38"/>
      <c r="GU10" s="38"/>
      <c r="GV10" s="38"/>
      <c r="GW10" s="38"/>
      <c r="GX10" s="38"/>
      <c r="GY10" s="38"/>
      <c r="GZ10" s="38"/>
      <c r="HA10" s="38"/>
      <c r="HB10" s="38"/>
      <c r="HC10" s="38"/>
      <c r="HD10" s="38"/>
      <c r="HE10" s="38"/>
      <c r="HF10" s="38"/>
      <c r="HG10" s="38"/>
      <c r="HH10" s="38"/>
      <c r="HI10" s="38"/>
      <c r="HJ10" s="38"/>
      <c r="HK10" s="38"/>
      <c r="HL10" s="38"/>
      <c r="HM10" s="38"/>
      <c r="HN10" s="38"/>
      <c r="HO10" s="38"/>
      <c r="HP10" s="38"/>
      <c r="HQ10" s="38"/>
      <c r="HR10" s="38"/>
      <c r="HS10" s="38"/>
      <c r="HT10" s="38"/>
      <c r="HU10" s="38"/>
      <c r="HV10" s="38"/>
      <c r="HW10" s="38"/>
      <c r="HX10" s="38"/>
      <c r="HY10" s="38"/>
      <c r="HZ10" s="38"/>
      <c r="IA10" s="38"/>
      <c r="IB10" s="38"/>
      <c r="IC10" s="38"/>
      <c r="ID10" s="38"/>
      <c r="IE10" s="38"/>
      <c r="IF10" s="38"/>
      <c r="IG10" s="38"/>
      <c r="IH10" s="38"/>
    </row>
    <row r="11" spans="1:242 16384:16384" x14ac:dyDescent="0.2">
      <c r="B11" s="41"/>
      <c r="C11" s="41"/>
      <c r="D11" s="47" t="s">
        <v>160</v>
      </c>
      <c r="E11" s="48"/>
      <c r="F11" s="49" t="s">
        <v>161</v>
      </c>
      <c r="G11" s="50" t="s">
        <v>162</v>
      </c>
      <c r="H11" s="50" t="s">
        <v>163</v>
      </c>
      <c r="I11" s="50" t="s">
        <v>164</v>
      </c>
      <c r="J11" s="50" t="s">
        <v>165</v>
      </c>
      <c r="K11" s="50" t="s">
        <v>166</v>
      </c>
      <c r="L11" s="50" t="s">
        <v>167</v>
      </c>
      <c r="M11" s="50" t="s">
        <v>168</v>
      </c>
      <c r="N11" s="50" t="s">
        <v>169</v>
      </c>
      <c r="O11" s="50" t="s">
        <v>170</v>
      </c>
      <c r="P11" s="50" t="s">
        <v>171</v>
      </c>
      <c r="Q11" s="50" t="s">
        <v>265</v>
      </c>
      <c r="R11" s="50" t="s">
        <v>266</v>
      </c>
      <c r="V11" s="84"/>
    </row>
    <row r="12" spans="1:242 16384:16384" x14ac:dyDescent="0.3">
      <c r="B12" s="41"/>
      <c r="C12" s="41"/>
      <c r="D12" s="51" t="s">
        <v>12</v>
      </c>
      <c r="E12" s="145" t="s">
        <v>223</v>
      </c>
      <c r="F12" s="52"/>
      <c r="G12" s="147">
        <f>IF(Calculation!O$2=Calculation!$F$13,1,0)</f>
        <v>0</v>
      </c>
      <c r="H12" s="147">
        <f>IF(Calculation!P$2=Calculation!$F$13,1,0)</f>
        <v>0</v>
      </c>
      <c r="I12" s="147">
        <f>IF(Calculation!Q$2=Calculation!$F$13,1,0)</f>
        <v>0</v>
      </c>
      <c r="J12" s="147">
        <f>IF(Calculation!R$2=Calculation!$F$13,1,0)</f>
        <v>0</v>
      </c>
      <c r="K12" s="147">
        <f>IF(Calculation!S$2=Calculation!$F$13,1,0)</f>
        <v>0</v>
      </c>
      <c r="L12" s="147">
        <f>IF(Calculation!T$2=Calculation!$F$13,1,0)</f>
        <v>0</v>
      </c>
      <c r="M12" s="147">
        <f>IF(Calculation!U$2=Calculation!$F$13,1,0)</f>
        <v>0</v>
      </c>
      <c r="N12" s="147">
        <f>IF(Calculation!V$2=Calculation!$F$13,1,0)</f>
        <v>0</v>
      </c>
      <c r="O12" s="147">
        <f>IF(Calculation!W$2=Calculation!$F$13,1,0)</f>
        <v>0</v>
      </c>
      <c r="P12" s="147">
        <f>IF(Calculation!X$2=Calculation!$F$13,1,0)</f>
        <v>0</v>
      </c>
      <c r="Q12" s="147">
        <f>IF(Calculation!Y$2=Calculation!$F$13,1,0)</f>
        <v>0</v>
      </c>
      <c r="R12" s="147">
        <f>IF(Calculation!Z$2=Calculation!$F$13,1,0)</f>
        <v>0</v>
      </c>
      <c r="V12" s="84"/>
      <c r="XFD12"/>
    </row>
    <row r="13" spans="1:242 16384:16384" x14ac:dyDescent="0.2">
      <c r="B13" s="41"/>
      <c r="C13" s="41"/>
      <c r="D13" s="51" t="s">
        <v>172</v>
      </c>
      <c r="E13" s="145" t="s">
        <v>223</v>
      </c>
      <c r="F13" s="52"/>
      <c r="G13" s="148">
        <f>AND(Calculation!O$3&gt;=Calculation!$F13,Calculation!O$3&lt;=Calculation!$G13)*1</f>
        <v>0</v>
      </c>
      <c r="H13" s="148">
        <f>AND(Calculation!P$3&gt;=Calculation!$F13,Calculation!P$3&lt;=Calculation!$G13)*1</f>
        <v>0</v>
      </c>
      <c r="I13" s="148">
        <f>AND(Calculation!Q$3&gt;=Calculation!$F13,Calculation!Q$3&lt;=Calculation!$G13)*1</f>
        <v>0</v>
      </c>
      <c r="J13" s="148">
        <f>AND(Calculation!R$3&gt;=Calculation!$F13,Calculation!R$3&lt;=Calculation!$G13)*1</f>
        <v>0</v>
      </c>
      <c r="K13" s="148">
        <f>AND(Calculation!S$3&gt;=Calculation!$F13,Calculation!S$3&lt;=Calculation!$G13)*1</f>
        <v>0</v>
      </c>
      <c r="L13" s="148">
        <f>AND(Calculation!T$3&gt;=Calculation!$F13,Calculation!T$3&lt;=Calculation!$G13)*1</f>
        <v>0</v>
      </c>
      <c r="M13" s="148">
        <f>AND(Calculation!U$3&gt;=Calculation!$F13,Calculation!U$3&lt;=Calculation!$G13)*1</f>
        <v>0</v>
      </c>
      <c r="N13" s="148">
        <f>AND(Calculation!V$3&gt;=Calculation!$F13,Calculation!V$3&lt;=Calculation!$G13)*1</f>
        <v>0</v>
      </c>
      <c r="O13" s="148">
        <f>AND(Calculation!W$3&gt;=Calculation!$F13,Calculation!W$3&lt;=Calculation!$G13)*1</f>
        <v>0</v>
      </c>
      <c r="P13" s="148">
        <f>AND(Calculation!X$3&gt;=Calculation!$F13,Calculation!X$3&lt;=Calculation!$G13)*1</f>
        <v>0</v>
      </c>
      <c r="Q13" s="148">
        <f>AND(Calculation!Y$3&gt;=Calculation!$F13,Calculation!Y$3&lt;=Calculation!$G13)*1</f>
        <v>0</v>
      </c>
      <c r="R13" s="148">
        <f>AND(Calculation!Z$3&gt;=Calculation!$F13,Calculation!Z$3&lt;=Calculation!$G13)*1</f>
        <v>0</v>
      </c>
      <c r="V13" s="84"/>
    </row>
    <row r="14" spans="1:242 16384:16384" x14ac:dyDescent="0.2">
      <c r="B14" s="41"/>
      <c r="C14" s="41"/>
      <c r="D14" s="51" t="s">
        <v>173</v>
      </c>
      <c r="E14" s="145" t="s">
        <v>223</v>
      </c>
      <c r="F14" s="52"/>
      <c r="G14" s="149">
        <f>IF(Calculation!O$3=Calculation!$G$13,1,0)</f>
        <v>0</v>
      </c>
      <c r="H14" s="149">
        <f>IF(Calculation!P$3=Calculation!$G$13,1,0)</f>
        <v>0</v>
      </c>
      <c r="I14" s="149">
        <f>IF(Calculation!Q$3=Calculation!$G$13,1,0)</f>
        <v>0</v>
      </c>
      <c r="J14" s="149">
        <f>IF(Calculation!R$3=Calculation!$G$13,1,0)</f>
        <v>0</v>
      </c>
      <c r="K14" s="149">
        <f>IF(Calculation!S$3=Calculation!$G$13,1,0)</f>
        <v>0</v>
      </c>
      <c r="L14" s="149">
        <f>IF(Calculation!T$3=Calculation!$G$13,1,0)</f>
        <v>0</v>
      </c>
      <c r="M14" s="149">
        <f>IF(Calculation!U$3=Calculation!$G$13,1,0)</f>
        <v>0</v>
      </c>
      <c r="N14" s="149">
        <f>IF(Calculation!V$3=Calculation!$G$13,1,0)</f>
        <v>0</v>
      </c>
      <c r="O14" s="149">
        <f>IF(Calculation!W$3=Calculation!$G$13,1,0)</f>
        <v>0</v>
      </c>
      <c r="P14" s="149">
        <f>IF(Calculation!X$3=Calculation!$G$13,1,0)</f>
        <v>0</v>
      </c>
      <c r="Q14" s="149">
        <f>IF(Calculation!Y$3=Calculation!$G$13,1,0)</f>
        <v>0</v>
      </c>
      <c r="R14" s="149">
        <f>IF(Calculation!Z$3=Calculation!$G$13,1,0)</f>
        <v>0</v>
      </c>
      <c r="V14" s="84"/>
    </row>
    <row r="15" spans="1:242 16384:16384" x14ac:dyDescent="0.2">
      <c r="B15" s="41"/>
      <c r="C15" s="41"/>
      <c r="D15" s="51" t="s">
        <v>284</v>
      </c>
      <c r="E15" s="145" t="s">
        <v>223</v>
      </c>
      <c r="F15" s="52"/>
      <c r="G15" s="149">
        <f>AND(Calculation!O$3&gt;=Calculation!$F14,Calculation!O$3&lt;=Calculation!$G14)*1</f>
        <v>0</v>
      </c>
      <c r="H15" s="149">
        <f>AND(Calculation!P$3&gt;=Calculation!$F14,Calculation!P$3&lt;=Calculation!$G14)*1</f>
        <v>0</v>
      </c>
      <c r="I15" s="149">
        <f>AND(Calculation!Q$3&gt;=Calculation!$F14,Calculation!Q$3&lt;=Calculation!$G14)*1</f>
        <v>0</v>
      </c>
      <c r="J15" s="149">
        <f>AND(Calculation!R$3&gt;=Calculation!$F14,Calculation!R$3&lt;=Calculation!$G14)*1</f>
        <v>0</v>
      </c>
      <c r="K15" s="149">
        <f>AND(Calculation!S$3&gt;=Calculation!$F14,Calculation!S$3&lt;=Calculation!$G14)*1</f>
        <v>0</v>
      </c>
      <c r="L15" s="149">
        <f>AND(Calculation!T$3&gt;=Calculation!$F14,Calculation!T$3&lt;=Calculation!$G14)*1</f>
        <v>0</v>
      </c>
      <c r="M15" s="149">
        <f>AND(Calculation!U$3&gt;=Calculation!$F14,Calculation!U$3&lt;=Calculation!$G14)*1</f>
        <v>0</v>
      </c>
      <c r="N15" s="149">
        <f>AND(Calculation!V$3&gt;=Calculation!$F14,Calculation!V$3&lt;=Calculation!$G14)*1</f>
        <v>0</v>
      </c>
      <c r="O15" s="149">
        <f>AND(Calculation!W$3&gt;=Calculation!$F14,Calculation!W$3&lt;=Calculation!$G14)*1</f>
        <v>0</v>
      </c>
      <c r="P15" s="149">
        <f>AND(Calculation!X$3&gt;=Calculation!$F14,Calculation!X$3&lt;=Calculation!$G14)*1</f>
        <v>0</v>
      </c>
      <c r="Q15" s="149">
        <f>AND(Calculation!Y$3&gt;=Calculation!$F14,Calculation!Y$3&lt;=Calculation!$G14)*1</f>
        <v>0</v>
      </c>
      <c r="R15" s="149">
        <f>AND(Calculation!Z$3&gt;=Calculation!$F14,Calculation!Z$3&lt;=Calculation!$G14)*1</f>
        <v>0</v>
      </c>
      <c r="V15" s="84"/>
    </row>
    <row r="16" spans="1:242 16384:16384" x14ac:dyDescent="0.2">
      <c r="B16" s="41"/>
      <c r="C16" s="41"/>
      <c r="D16" s="51" t="s">
        <v>174</v>
      </c>
      <c r="E16" s="145" t="s">
        <v>223</v>
      </c>
      <c r="F16" s="52"/>
      <c r="G16" s="149">
        <f>IF(Calculation!O$3=Calculation!$G$15,1,0)</f>
        <v>0</v>
      </c>
      <c r="H16" s="149">
        <f>IF(Calculation!P$3=Calculation!$G$15,1,0)</f>
        <v>0</v>
      </c>
      <c r="I16" s="149">
        <f>IF(Calculation!Q$3=Calculation!$G$15,1,0)</f>
        <v>0</v>
      </c>
      <c r="J16" s="149">
        <f>IF(Calculation!R$3=Calculation!$G$15,1,0)</f>
        <v>0</v>
      </c>
      <c r="K16" s="149">
        <f>IF(Calculation!S$3=Calculation!$G$15,1,0)</f>
        <v>0</v>
      </c>
      <c r="L16" s="149">
        <f>IF(Calculation!T$3=Calculation!$G$15,1,0)</f>
        <v>0</v>
      </c>
      <c r="M16" s="149">
        <f>IF(Calculation!U$3=Calculation!$G$15,1,0)</f>
        <v>0</v>
      </c>
      <c r="N16" s="149">
        <f>IF(Calculation!V$3=Calculation!$G$15,1,0)</f>
        <v>0</v>
      </c>
      <c r="O16" s="149">
        <f>IF(Calculation!W$3=Calculation!$G$15,1,0)</f>
        <v>0</v>
      </c>
      <c r="P16" s="149">
        <f>IF(Calculation!X$3=Calculation!$G$15,1,0)</f>
        <v>0</v>
      </c>
      <c r="Q16" s="149">
        <f>IF(Calculation!Y$3=Calculation!$G$15,1,0)</f>
        <v>0</v>
      </c>
      <c r="R16" s="149">
        <f>IF(Calculation!Z$3=Calculation!$G$15,1,0)</f>
        <v>0</v>
      </c>
      <c r="V16" s="84"/>
    </row>
    <row r="17" spans="2:242" x14ac:dyDescent="0.2">
      <c r="B17" s="41"/>
      <c r="C17" s="41"/>
      <c r="D17" s="53"/>
      <c r="E17" s="54"/>
      <c r="F17" s="55"/>
      <c r="G17" s="75"/>
      <c r="H17" s="75"/>
      <c r="I17" s="75"/>
      <c r="J17" s="75"/>
      <c r="K17" s="75"/>
      <c r="L17" s="75"/>
      <c r="M17" s="75"/>
      <c r="N17" s="75"/>
      <c r="O17" s="75"/>
      <c r="P17" s="75"/>
      <c r="V17" s="84"/>
    </row>
    <row r="18" spans="2:242" x14ac:dyDescent="0.3">
      <c r="D18" s="44" t="s">
        <v>175</v>
      </c>
      <c r="E18" s="45"/>
      <c r="F18" s="45"/>
      <c r="G18" s="45"/>
      <c r="H18"/>
      <c r="I18"/>
      <c r="J18"/>
      <c r="V18" s="84"/>
    </row>
    <row r="19" spans="2:242" s="41" customFormat="1" x14ac:dyDescent="0.2">
      <c r="D19" s="47" t="s">
        <v>176</v>
      </c>
      <c r="E19" s="48"/>
      <c r="F19" s="48"/>
      <c r="G19" s="48"/>
      <c r="M19" s="38"/>
      <c r="N19" s="38"/>
      <c r="O19" s="38"/>
      <c r="P19" s="38"/>
      <c r="Q19" s="38"/>
      <c r="R19" s="38"/>
      <c r="S19" s="38"/>
      <c r="T19" s="38"/>
      <c r="U19" s="38"/>
      <c r="V19" s="84"/>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38"/>
      <c r="HI19" s="38"/>
      <c r="HJ19" s="38"/>
      <c r="HK19" s="38"/>
      <c r="HL19" s="38"/>
      <c r="HM19" s="38"/>
      <c r="HN19" s="38"/>
      <c r="HO19" s="38"/>
      <c r="HP19" s="38"/>
      <c r="HQ19" s="38"/>
      <c r="HR19" s="38"/>
      <c r="HS19" s="38"/>
      <c r="HT19" s="38"/>
      <c r="HU19" s="38"/>
      <c r="HV19" s="38"/>
      <c r="HW19" s="38"/>
      <c r="HX19" s="38"/>
      <c r="HY19" s="38"/>
      <c r="HZ19" s="38"/>
      <c r="IA19" s="38"/>
      <c r="IB19" s="38"/>
      <c r="IC19" s="38"/>
      <c r="ID19" s="38"/>
      <c r="IE19" s="38"/>
      <c r="IF19" s="38"/>
      <c r="IG19" s="38"/>
      <c r="IH19" s="38"/>
    </row>
    <row r="20" spans="2:242" s="41" customFormat="1" x14ac:dyDescent="0.2">
      <c r="D20" s="51" t="s">
        <v>153</v>
      </c>
      <c r="E20" s="52" t="s">
        <v>58</v>
      </c>
      <c r="F20" s="56"/>
      <c r="G20" s="150" t="str">
        <f ca="1">Calculation!$F$193</f>
        <v>N/A</v>
      </c>
      <c r="M20" s="38"/>
      <c r="N20" s="38"/>
      <c r="O20" s="38"/>
      <c r="P20" s="38"/>
      <c r="Q20" s="38"/>
      <c r="R20" s="38"/>
      <c r="S20" s="38"/>
      <c r="T20" s="38"/>
      <c r="U20" s="38"/>
      <c r="V20" s="84"/>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38"/>
      <c r="HI20" s="38"/>
      <c r="HJ20" s="38"/>
      <c r="HK20" s="38"/>
      <c r="HL20" s="38"/>
      <c r="HM20" s="38"/>
      <c r="HN20" s="38"/>
      <c r="HO20" s="38"/>
      <c r="HP20" s="38"/>
      <c r="HQ20" s="38"/>
      <c r="HR20" s="38"/>
      <c r="HS20" s="38"/>
      <c r="HT20" s="38"/>
      <c r="HU20" s="38"/>
      <c r="HV20" s="38"/>
      <c r="HW20" s="38"/>
      <c r="HX20" s="38"/>
      <c r="HY20" s="38"/>
      <c r="HZ20" s="38"/>
      <c r="IA20" s="38"/>
      <c r="IB20" s="38"/>
      <c r="IC20" s="38"/>
      <c r="ID20" s="38"/>
      <c r="IE20" s="38"/>
      <c r="IF20" s="38"/>
      <c r="IG20" s="38"/>
      <c r="IH20" s="38"/>
    </row>
    <row r="21" spans="2:242" s="41" customFormat="1" x14ac:dyDescent="0.2">
      <c r="D21" s="51" t="s">
        <v>154</v>
      </c>
      <c r="E21" s="52" t="s">
        <v>58</v>
      </c>
      <c r="F21" s="56"/>
      <c r="G21" s="150" t="str">
        <f ca="1">Calculation!$F$194</f>
        <v>N/A</v>
      </c>
      <c r="M21" s="38"/>
      <c r="N21" s="38"/>
      <c r="O21" s="38"/>
      <c r="P21" s="38"/>
      <c r="Q21" s="38"/>
      <c r="R21" s="38"/>
      <c r="S21" s="38"/>
      <c r="T21" s="38"/>
      <c r="U21" s="38"/>
      <c r="V21" s="84"/>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38"/>
      <c r="HI21" s="38"/>
      <c r="HJ21" s="38"/>
      <c r="HK21" s="38"/>
      <c r="HL21" s="38"/>
      <c r="HM21" s="38"/>
      <c r="HN21" s="38"/>
      <c r="HO21" s="38"/>
      <c r="HP21" s="38"/>
      <c r="HQ21" s="38"/>
      <c r="HR21" s="38"/>
      <c r="HS21" s="38"/>
      <c r="HT21" s="38"/>
      <c r="HU21" s="38"/>
      <c r="HV21" s="38"/>
      <c r="HW21" s="38"/>
      <c r="HX21" s="38"/>
      <c r="HY21" s="38"/>
      <c r="HZ21" s="38"/>
      <c r="IA21" s="38"/>
      <c r="IB21" s="38"/>
      <c r="IC21" s="38"/>
      <c r="ID21" s="38"/>
      <c r="IE21" s="38"/>
      <c r="IF21" s="38"/>
      <c r="IG21" s="38"/>
      <c r="IH21" s="38"/>
    </row>
    <row r="22" spans="2:242" s="41" customFormat="1" x14ac:dyDescent="0.2">
      <c r="D22" s="47" t="s">
        <v>177</v>
      </c>
      <c r="E22" s="48"/>
      <c r="F22" s="48"/>
      <c r="G22" s="48"/>
      <c r="H22" s="57" t="s">
        <v>178</v>
      </c>
      <c r="M22" s="38"/>
      <c r="N22" s="38"/>
      <c r="O22" s="38"/>
      <c r="P22" s="38"/>
      <c r="Q22" s="38"/>
      <c r="R22" s="38"/>
      <c r="S22" s="38"/>
      <c r="T22" s="38"/>
      <c r="U22" s="38"/>
      <c r="V22" s="84"/>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38"/>
      <c r="HI22" s="38"/>
      <c r="HJ22" s="38"/>
      <c r="HK22" s="38"/>
      <c r="HL22" s="38"/>
      <c r="HM22" s="38"/>
      <c r="HN22" s="38"/>
      <c r="HO22" s="38"/>
      <c r="HP22" s="38"/>
      <c r="HQ22" s="38"/>
      <c r="HR22" s="38"/>
      <c r="HS22" s="38"/>
      <c r="HT22" s="38"/>
      <c r="HU22" s="38"/>
      <c r="HV22" s="38"/>
      <c r="HW22" s="38"/>
      <c r="HX22" s="38"/>
      <c r="HY22" s="38"/>
      <c r="HZ22" s="38"/>
      <c r="IA22" s="38"/>
      <c r="IB22" s="38"/>
      <c r="IC22" s="38"/>
      <c r="ID22" s="38"/>
      <c r="IE22" s="38"/>
      <c r="IF22" s="38"/>
      <c r="IG22" s="38"/>
      <c r="IH22" s="38"/>
    </row>
    <row r="23" spans="2:242" s="41" customFormat="1" x14ac:dyDescent="0.2">
      <c r="D23" s="51" t="s">
        <v>179</v>
      </c>
      <c r="E23" s="52" t="s">
        <v>180</v>
      </c>
      <c r="F23" s="56"/>
      <c r="G23" s="152">
        <f>G31-F42</f>
        <v>0</v>
      </c>
      <c r="H23" s="151" t="str">
        <f>IFERROR(G23/$E$100,"")</f>
        <v/>
      </c>
      <c r="M23" s="38"/>
      <c r="N23" s="38"/>
      <c r="O23" s="38"/>
      <c r="P23" s="38"/>
      <c r="Q23" s="38"/>
      <c r="R23" s="38"/>
      <c r="S23" s="38"/>
      <c r="T23" s="38"/>
      <c r="U23" s="38"/>
      <c r="V23" s="84"/>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38"/>
      <c r="HI23" s="38"/>
      <c r="HJ23" s="38"/>
      <c r="HK23" s="38"/>
      <c r="HL23" s="38"/>
      <c r="HM23" s="38"/>
      <c r="HN23" s="38"/>
      <c r="HO23" s="38"/>
      <c r="HP23" s="38"/>
      <c r="HQ23" s="38"/>
      <c r="HR23" s="38"/>
      <c r="HS23" s="38"/>
      <c r="HT23" s="38"/>
      <c r="HU23" s="38"/>
      <c r="HV23" s="38"/>
      <c r="HW23" s="38"/>
      <c r="HX23" s="38"/>
      <c r="HY23" s="38"/>
      <c r="HZ23" s="38"/>
      <c r="IA23" s="38"/>
      <c r="IB23" s="38"/>
      <c r="IC23" s="38"/>
      <c r="ID23" s="38"/>
      <c r="IE23" s="38"/>
      <c r="IF23" s="38"/>
      <c r="IG23" s="38"/>
      <c r="IH23" s="38"/>
    </row>
    <row r="24" spans="2:242" s="41" customFormat="1" x14ac:dyDescent="0.2">
      <c r="D24" s="51" t="s">
        <v>181</v>
      </c>
      <c r="E24" s="52" t="s">
        <v>58</v>
      </c>
      <c r="F24" s="56"/>
      <c r="G24" s="150" t="str">
        <f>IFERROR(G23/F42,"")</f>
        <v/>
      </c>
      <c r="H24" s="58"/>
      <c r="L24" s="129"/>
      <c r="M24" s="38"/>
      <c r="N24" s="38"/>
      <c r="O24" s="38"/>
      <c r="P24" s="38"/>
      <c r="Q24" s="38"/>
      <c r="R24" s="38"/>
      <c r="S24" s="38"/>
      <c r="T24" s="38"/>
      <c r="U24" s="38"/>
      <c r="V24" s="84"/>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c r="EC24" s="38"/>
      <c r="ED24" s="38"/>
      <c r="EE24" s="38"/>
      <c r="EF24" s="38"/>
      <c r="EG24" s="38"/>
      <c r="EH24" s="38"/>
      <c r="EI24" s="38"/>
      <c r="EJ24" s="38"/>
      <c r="EK24" s="38"/>
      <c r="EL24" s="38"/>
      <c r="EM24" s="38"/>
      <c r="EN24" s="38"/>
      <c r="EO24" s="38"/>
      <c r="EP24" s="38"/>
      <c r="EQ24" s="38"/>
      <c r="ER24" s="38"/>
      <c r="ES24" s="38"/>
      <c r="ET24" s="38"/>
      <c r="EU24" s="38"/>
      <c r="EV24" s="38"/>
      <c r="EW24" s="38"/>
      <c r="EX24" s="38"/>
      <c r="EY24" s="38"/>
      <c r="EZ24" s="38"/>
      <c r="FA24" s="38"/>
      <c r="FB24" s="38"/>
      <c r="FC24" s="38"/>
      <c r="FD24" s="38"/>
      <c r="FE24" s="38"/>
      <c r="FF24" s="38"/>
      <c r="FG24" s="38"/>
      <c r="FH24" s="38"/>
      <c r="FI24" s="38"/>
      <c r="FJ24" s="38"/>
      <c r="FK24" s="38"/>
      <c r="FL24" s="38"/>
      <c r="FM24" s="38"/>
      <c r="FN24" s="38"/>
      <c r="FO24" s="38"/>
      <c r="FP24" s="38"/>
      <c r="FQ24" s="38"/>
      <c r="FR24" s="38"/>
      <c r="FS24" s="38"/>
      <c r="FT24" s="38"/>
      <c r="FU24" s="38"/>
      <c r="FV24" s="38"/>
      <c r="FW24" s="38"/>
      <c r="FX24" s="38"/>
      <c r="FY24" s="38"/>
      <c r="FZ24" s="38"/>
      <c r="GA24" s="38"/>
      <c r="GB24" s="38"/>
      <c r="GC24" s="38"/>
      <c r="GD24" s="38"/>
      <c r="GE24" s="38"/>
      <c r="GF24" s="38"/>
      <c r="GG24" s="38"/>
      <c r="GH24" s="38"/>
      <c r="GI24" s="38"/>
      <c r="GJ24" s="38"/>
      <c r="GK24" s="38"/>
      <c r="GL24" s="38"/>
      <c r="GM24" s="38"/>
      <c r="GN24" s="38"/>
      <c r="GO24" s="38"/>
      <c r="GP24" s="38"/>
      <c r="GQ24" s="38"/>
      <c r="GR24" s="38"/>
      <c r="GS24" s="38"/>
      <c r="GT24" s="38"/>
      <c r="GU24" s="38"/>
      <c r="GV24" s="38"/>
      <c r="GW24" s="38"/>
      <c r="GX24" s="38"/>
      <c r="GY24" s="38"/>
      <c r="GZ24" s="38"/>
      <c r="HA24" s="38"/>
      <c r="HB24" s="38"/>
      <c r="HC24" s="38"/>
      <c r="HD24" s="38"/>
      <c r="HE24" s="38"/>
      <c r="HF24" s="38"/>
      <c r="HG24" s="38"/>
      <c r="HH24" s="38"/>
      <c r="HI24" s="38"/>
      <c r="HJ24" s="38"/>
      <c r="HK24" s="38"/>
      <c r="HL24" s="38"/>
      <c r="HM24" s="38"/>
      <c r="HN24" s="38"/>
      <c r="HO24" s="38"/>
      <c r="HP24" s="38"/>
      <c r="HQ24" s="38"/>
      <c r="HR24" s="38"/>
      <c r="HS24" s="38"/>
      <c r="HT24" s="38"/>
      <c r="HU24" s="38"/>
      <c r="HV24" s="38"/>
      <c r="HW24" s="38"/>
      <c r="HX24" s="38"/>
      <c r="HY24" s="38"/>
      <c r="HZ24" s="38"/>
      <c r="IA24" s="38"/>
      <c r="IB24" s="38"/>
      <c r="IC24" s="38"/>
      <c r="ID24" s="38"/>
      <c r="IE24" s="38"/>
      <c r="IF24" s="38"/>
      <c r="IG24" s="38"/>
      <c r="IH24" s="38"/>
    </row>
    <row r="25" spans="2:242" s="59" customFormat="1" ht="24" customHeight="1" x14ac:dyDescent="0.2">
      <c r="D25" s="60" t="s">
        <v>182</v>
      </c>
      <c r="E25" s="61"/>
      <c r="F25" s="61"/>
      <c r="G25" s="126" t="s">
        <v>267</v>
      </c>
      <c r="H25" s="61" t="s">
        <v>183</v>
      </c>
      <c r="V25" s="84"/>
    </row>
    <row r="26" spans="2:242" x14ac:dyDescent="0.2">
      <c r="D26" s="51" t="s">
        <v>184</v>
      </c>
      <c r="E26" s="52" t="s">
        <v>93</v>
      </c>
      <c r="F26" s="52"/>
      <c r="G26" s="153">
        <f ca="1">_xlfn.XLOOKUP(Calculation!$G$13+1,Calculation!$O$2:$Z$2,Calculation!$O$51:$Z$51,"not found",0)</f>
        <v>0</v>
      </c>
      <c r="H26" s="153" t="str">
        <f>_xlfn.XLOOKUP(Calculation!$F$15,Calculation!$O$2:$Z$2,Calculation!$O$51:$Z$51,"not found",0)</f>
        <v>not found</v>
      </c>
      <c r="V26" s="84"/>
    </row>
    <row r="27" spans="2:242" x14ac:dyDescent="0.2">
      <c r="D27" s="51" t="s">
        <v>40</v>
      </c>
      <c r="E27" s="52" t="s">
        <v>93</v>
      </c>
      <c r="F27" s="52"/>
      <c r="G27" s="153">
        <f ca="1">_xlfn.XLOOKUP(Calculation!$G$13+1,Calculation!$O$2:$Z$2,Calculation!$O$55:$Z$55,"not found",0)</f>
        <v>0</v>
      </c>
      <c r="H27" s="153" t="str">
        <f>_xlfn.XLOOKUP(Calculation!$F$15,Calculation!$O$2:$Z$2,Calculation!$O$55:$Z$55,"not found",0)</f>
        <v>not found</v>
      </c>
      <c r="I27" s="77"/>
      <c r="V27" s="84"/>
    </row>
    <row r="28" spans="2:242" x14ac:dyDescent="0.2">
      <c r="D28" s="51" t="s">
        <v>185</v>
      </c>
      <c r="E28" s="52" t="s">
        <v>58</v>
      </c>
      <c r="F28" s="52"/>
      <c r="G28" s="154">
        <f>Calculation!F55</f>
        <v>0</v>
      </c>
      <c r="H28" s="154">
        <f>Calculation!F55</f>
        <v>0</v>
      </c>
      <c r="V28" s="84"/>
    </row>
    <row r="29" spans="2:242" x14ac:dyDescent="0.2">
      <c r="D29" s="51" t="s">
        <v>186</v>
      </c>
      <c r="E29" s="52" t="s">
        <v>93</v>
      </c>
      <c r="F29" s="52"/>
      <c r="G29" s="153" t="str">
        <f>_xlfn.XLOOKUP(Calculation!$F$14,Calculation!$O$2:$Z$2,Calculation!$O$78:$Z$78,"not found",0)</f>
        <v>not found</v>
      </c>
      <c r="H29" s="153" t="str">
        <f>_xlfn.XLOOKUP(Calculation!$F$15,Calculation!$O$2:$Z$2,Calculation!$O$78:$Z$78,"not found",0)</f>
        <v>not found</v>
      </c>
      <c r="V29" s="84"/>
    </row>
    <row r="30" spans="2:242" x14ac:dyDescent="0.2">
      <c r="D30" s="51" t="s">
        <v>187</v>
      </c>
      <c r="E30" s="52" t="s">
        <v>58</v>
      </c>
      <c r="F30" s="52"/>
      <c r="G30" s="154">
        <f>Calculation!F106</f>
        <v>0</v>
      </c>
      <c r="H30" s="154">
        <f>Calculation!F185</f>
        <v>0</v>
      </c>
      <c r="V30" s="84"/>
    </row>
    <row r="31" spans="2:242" x14ac:dyDescent="0.2">
      <c r="D31" s="62" t="s">
        <v>63</v>
      </c>
      <c r="E31" s="52" t="s">
        <v>188</v>
      </c>
      <c r="F31" s="63"/>
      <c r="G31" s="152">
        <f>Calculation!$H$106</f>
        <v>0</v>
      </c>
      <c r="H31" s="152" t="str">
        <f>IFERROR(Calculation!$I$106,"")</f>
        <v/>
      </c>
      <c r="J31" s="64"/>
      <c r="K31" s="64"/>
      <c r="V31" s="84"/>
    </row>
    <row r="32" spans="2:242" x14ac:dyDescent="0.2">
      <c r="D32" s="51" t="s">
        <v>43</v>
      </c>
      <c r="E32" s="52" t="s">
        <v>43</v>
      </c>
      <c r="F32" s="52"/>
      <c r="G32" s="153" t="str">
        <f>IFERROR(G$31/$E$100,"")</f>
        <v/>
      </c>
      <c r="H32" s="153" t="str">
        <f>IFERROR(H$31/$E$100,"")</f>
        <v/>
      </c>
      <c r="V32" s="84"/>
    </row>
    <row r="33" spans="2:242 16384:16384" x14ac:dyDescent="0.2">
      <c r="D33" s="51" t="s">
        <v>189</v>
      </c>
      <c r="E33" s="52" t="s">
        <v>44</v>
      </c>
      <c r="F33" s="52"/>
      <c r="G33" s="153" t="str">
        <f>IFERROR(G$31/$H$106,"")</f>
        <v/>
      </c>
      <c r="H33" s="153" t="str">
        <f>IFERROR(H$31/$H$106,"")</f>
        <v/>
      </c>
      <c r="V33" s="84"/>
    </row>
    <row r="34" spans="2:242 16384:16384" x14ac:dyDescent="0.2">
      <c r="D34" s="51" t="s">
        <v>190</v>
      </c>
      <c r="E34" s="52" t="s">
        <v>202</v>
      </c>
      <c r="F34" s="52"/>
      <c r="G34" s="153" t="str">
        <f>IFERROR(G$31/$G$106,"")</f>
        <v/>
      </c>
      <c r="H34" s="153" t="str">
        <f>IFERROR(H$31/$G$106,"")</f>
        <v/>
      </c>
      <c r="V34" s="84"/>
    </row>
    <row r="35" spans="2:242 16384:16384" s="41" customFormat="1" x14ac:dyDescent="0.2">
      <c r="D35" s="51"/>
      <c r="E35" s="52"/>
      <c r="F35" s="56"/>
      <c r="G35" s="127"/>
      <c r="H35" s="38"/>
      <c r="M35" s="38"/>
      <c r="N35" s="38"/>
      <c r="O35" s="38"/>
      <c r="P35" s="38"/>
      <c r="Q35" s="38"/>
      <c r="R35" s="38"/>
      <c r="S35" s="38"/>
      <c r="T35" s="38"/>
      <c r="U35" s="38"/>
      <c r="V35" s="84"/>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c r="CH35" s="38"/>
      <c r="CI35" s="38"/>
      <c r="CJ35" s="38"/>
      <c r="CK35" s="38"/>
      <c r="CL35" s="38"/>
      <c r="CM35" s="38"/>
      <c r="CN35" s="38"/>
      <c r="CO35" s="38"/>
      <c r="CP35" s="38"/>
      <c r="CQ35" s="38"/>
      <c r="CR35" s="38"/>
      <c r="CS35" s="38"/>
      <c r="CT35" s="38"/>
      <c r="CU35" s="38"/>
      <c r="CV35" s="38"/>
      <c r="CW35" s="38"/>
      <c r="CX35" s="38"/>
      <c r="CY35" s="38"/>
      <c r="CZ35" s="38"/>
      <c r="DA35" s="38"/>
      <c r="DB35" s="38"/>
      <c r="DC35" s="38"/>
      <c r="DD35" s="38"/>
      <c r="DE35" s="38"/>
      <c r="DF35" s="38"/>
      <c r="DG35" s="38"/>
      <c r="DH35" s="38"/>
      <c r="DI35" s="38"/>
      <c r="DJ35" s="38"/>
      <c r="DK35" s="38"/>
      <c r="DL35" s="38"/>
      <c r="DM35" s="38"/>
      <c r="DN35" s="38"/>
      <c r="DO35" s="38"/>
      <c r="DP35" s="38"/>
      <c r="DQ35" s="38"/>
      <c r="DR35" s="38"/>
      <c r="DS35" s="38"/>
      <c r="DT35" s="38"/>
      <c r="DU35" s="38"/>
      <c r="DV35" s="38"/>
      <c r="DW35" s="38"/>
      <c r="DX35" s="38"/>
      <c r="DY35" s="38"/>
      <c r="DZ35" s="38"/>
      <c r="EA35" s="38"/>
      <c r="EB35" s="38"/>
      <c r="EC35" s="38"/>
      <c r="ED35" s="38"/>
      <c r="EE35" s="38"/>
      <c r="EF35" s="38"/>
      <c r="EG35" s="38"/>
      <c r="EH35" s="38"/>
      <c r="EI35" s="38"/>
      <c r="EJ35" s="38"/>
      <c r="EK35" s="38"/>
      <c r="EL35" s="38"/>
      <c r="EM35" s="38"/>
      <c r="EN35" s="38"/>
      <c r="EO35" s="38"/>
      <c r="EP35" s="38"/>
      <c r="EQ35" s="38"/>
      <c r="ER35" s="38"/>
      <c r="ES35" s="38"/>
      <c r="ET35" s="38"/>
      <c r="EU35" s="38"/>
      <c r="EV35" s="38"/>
      <c r="EW35" s="38"/>
      <c r="EX35" s="38"/>
      <c r="EY35" s="38"/>
      <c r="EZ35" s="38"/>
      <c r="FA35" s="38"/>
      <c r="FB35" s="38"/>
      <c r="FC35" s="38"/>
      <c r="FD35" s="38"/>
      <c r="FE35" s="38"/>
      <c r="FF35" s="38"/>
      <c r="FG35" s="38"/>
      <c r="FH35" s="38"/>
      <c r="FI35" s="38"/>
      <c r="FJ35" s="38"/>
      <c r="FK35" s="38"/>
      <c r="FL35" s="38"/>
      <c r="FM35" s="38"/>
      <c r="FN35" s="38"/>
      <c r="FO35" s="38"/>
      <c r="FP35" s="38"/>
      <c r="FQ35" s="38"/>
      <c r="FR35" s="38"/>
      <c r="FS35" s="38"/>
      <c r="FT35" s="38"/>
      <c r="FU35" s="38"/>
      <c r="FV35" s="38"/>
      <c r="FW35" s="38"/>
      <c r="FX35" s="38"/>
      <c r="FY35" s="38"/>
      <c r="FZ35" s="38"/>
      <c r="GA35" s="38"/>
      <c r="GB35" s="38"/>
      <c r="GC35" s="38"/>
      <c r="GD35" s="38"/>
      <c r="GE35" s="38"/>
      <c r="GF35" s="38"/>
      <c r="GG35" s="38"/>
      <c r="GH35" s="38"/>
      <c r="GI35" s="38"/>
      <c r="GJ35" s="38"/>
      <c r="GK35" s="38"/>
      <c r="GL35" s="38"/>
      <c r="GM35" s="38"/>
      <c r="GN35" s="38"/>
      <c r="GO35" s="38"/>
      <c r="GP35" s="38"/>
      <c r="GQ35" s="38"/>
      <c r="GR35" s="38"/>
      <c r="GS35" s="38"/>
      <c r="GT35" s="38"/>
      <c r="GU35" s="38"/>
      <c r="GV35" s="38"/>
      <c r="GW35" s="38"/>
      <c r="GX35" s="38"/>
      <c r="GY35" s="38"/>
      <c r="GZ35" s="38"/>
      <c r="HA35" s="38"/>
      <c r="HB35" s="38"/>
      <c r="HC35" s="38"/>
      <c r="HD35" s="38"/>
      <c r="HE35" s="38"/>
      <c r="HF35" s="38"/>
      <c r="HG35" s="38"/>
      <c r="HH35" s="38"/>
      <c r="HI35" s="38"/>
      <c r="HJ35" s="38"/>
      <c r="HK35" s="38"/>
      <c r="HL35" s="38"/>
      <c r="HM35" s="38"/>
      <c r="HN35" s="38"/>
      <c r="HO35" s="38"/>
      <c r="HP35" s="38"/>
      <c r="HQ35" s="38"/>
      <c r="HR35" s="38"/>
      <c r="HS35" s="38"/>
      <c r="HT35" s="38"/>
      <c r="HU35" s="38"/>
      <c r="HV35" s="38"/>
      <c r="HW35" s="38"/>
      <c r="HX35" s="38"/>
      <c r="HY35" s="38"/>
      <c r="HZ35" s="38"/>
      <c r="IA35" s="38"/>
      <c r="IB35" s="38"/>
      <c r="IC35" s="38"/>
      <c r="ID35" s="38"/>
      <c r="IE35" s="38"/>
      <c r="IF35" s="38"/>
      <c r="IG35" s="38"/>
      <c r="IH35" s="38"/>
    </row>
    <row r="36" spans="2:242 16384:16384" s="41" customFormat="1" x14ac:dyDescent="0.2">
      <c r="D36" s="44" t="s">
        <v>191</v>
      </c>
      <c r="E36" s="45"/>
      <c r="F36" s="45"/>
      <c r="G36" s="45"/>
      <c r="H36" s="38"/>
      <c r="M36" s="38"/>
      <c r="N36" s="38"/>
      <c r="O36" s="38"/>
      <c r="P36" s="38"/>
      <c r="Q36" s="38"/>
      <c r="R36" s="38"/>
      <c r="S36" s="38"/>
      <c r="T36" s="38"/>
      <c r="U36" s="38"/>
      <c r="V36" s="84"/>
      <c r="W36" s="38"/>
      <c r="X36" s="38"/>
      <c r="Y36" s="38"/>
      <c r="Z36" s="38"/>
      <c r="AA36" s="38"/>
      <c r="AB36" s="38"/>
      <c r="AC36" s="38"/>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8"/>
      <c r="BJ36" s="38"/>
      <c r="BK36" s="38"/>
      <c r="BL36" s="38"/>
      <c r="BM36" s="38"/>
      <c r="BN36" s="38"/>
      <c r="BO36" s="38"/>
      <c r="BP36" s="38"/>
      <c r="BQ36" s="38"/>
      <c r="BR36" s="38"/>
      <c r="BS36" s="38"/>
      <c r="BT36" s="38"/>
      <c r="BU36" s="38"/>
      <c r="BV36" s="38"/>
      <c r="BW36" s="38"/>
      <c r="BX36" s="38"/>
      <c r="BY36" s="38"/>
      <c r="BZ36" s="38"/>
      <c r="CA36" s="38"/>
      <c r="CB36" s="38"/>
      <c r="CC36" s="38"/>
      <c r="CD36" s="38"/>
      <c r="CE36" s="38"/>
      <c r="CF36" s="38"/>
      <c r="CG36" s="38"/>
      <c r="CH36" s="38"/>
      <c r="CI36" s="38"/>
      <c r="CJ36" s="38"/>
      <c r="CK36" s="38"/>
      <c r="CL36" s="38"/>
      <c r="CM36" s="38"/>
      <c r="CN36" s="38"/>
      <c r="CO36" s="38"/>
      <c r="CP36" s="38"/>
      <c r="CQ36" s="38"/>
      <c r="CR36" s="38"/>
      <c r="CS36" s="38"/>
      <c r="CT36" s="38"/>
      <c r="CU36" s="38"/>
      <c r="CV36" s="38"/>
      <c r="CW36" s="38"/>
      <c r="CX36" s="38"/>
      <c r="CY36" s="38"/>
      <c r="CZ36" s="38"/>
      <c r="DA36" s="38"/>
      <c r="DB36" s="38"/>
      <c r="DC36" s="38"/>
      <c r="DD36" s="38"/>
      <c r="DE36" s="38"/>
      <c r="DF36" s="38"/>
      <c r="DG36" s="38"/>
      <c r="DH36" s="38"/>
      <c r="DI36" s="38"/>
      <c r="DJ36" s="38"/>
      <c r="DK36" s="38"/>
      <c r="DL36" s="38"/>
      <c r="DM36" s="38"/>
      <c r="DN36" s="38"/>
      <c r="DO36" s="38"/>
      <c r="DP36" s="38"/>
      <c r="DQ36" s="38"/>
      <c r="DR36" s="38"/>
      <c r="DS36" s="38"/>
      <c r="DT36" s="38"/>
      <c r="DU36" s="38"/>
      <c r="DV36" s="38"/>
      <c r="DW36" s="38"/>
      <c r="DX36" s="38"/>
      <c r="DY36" s="38"/>
      <c r="DZ36" s="38"/>
      <c r="EA36" s="38"/>
      <c r="EB36" s="38"/>
      <c r="EC36" s="38"/>
      <c r="ED36" s="38"/>
      <c r="EE36" s="38"/>
      <c r="EF36" s="38"/>
      <c r="EG36" s="38"/>
      <c r="EH36" s="38"/>
      <c r="EI36" s="38"/>
      <c r="EJ36" s="38"/>
      <c r="EK36" s="38"/>
      <c r="EL36" s="38"/>
      <c r="EM36" s="38"/>
      <c r="EN36" s="38"/>
      <c r="EO36" s="38"/>
      <c r="EP36" s="38"/>
      <c r="EQ36" s="38"/>
      <c r="ER36" s="38"/>
      <c r="ES36" s="38"/>
      <c r="ET36" s="38"/>
      <c r="EU36" s="38"/>
      <c r="EV36" s="38"/>
      <c r="EW36" s="38"/>
      <c r="EX36" s="38"/>
      <c r="EY36" s="38"/>
      <c r="EZ36" s="38"/>
      <c r="FA36" s="38"/>
      <c r="FB36" s="38"/>
      <c r="FC36" s="38"/>
      <c r="FD36" s="38"/>
      <c r="FE36" s="38"/>
      <c r="FF36" s="38"/>
      <c r="FG36" s="38"/>
      <c r="FH36" s="38"/>
      <c r="FI36" s="38"/>
      <c r="FJ36" s="38"/>
      <c r="FK36" s="38"/>
      <c r="FL36" s="38"/>
      <c r="FM36" s="38"/>
      <c r="FN36" s="38"/>
      <c r="FO36" s="38"/>
      <c r="FP36" s="38"/>
      <c r="FQ36" s="38"/>
      <c r="FR36" s="38"/>
      <c r="FS36" s="38"/>
      <c r="FT36" s="38"/>
      <c r="FU36" s="38"/>
      <c r="FV36" s="38"/>
      <c r="FW36" s="38"/>
      <c r="FX36" s="38"/>
      <c r="FY36" s="38"/>
      <c r="FZ36" s="38"/>
      <c r="GA36" s="38"/>
      <c r="GB36" s="38"/>
      <c r="GC36" s="38"/>
      <c r="GD36" s="38"/>
      <c r="GE36" s="38"/>
      <c r="GF36" s="38"/>
      <c r="GG36" s="38"/>
      <c r="GH36" s="38"/>
      <c r="GI36" s="38"/>
      <c r="GJ36" s="38"/>
      <c r="GK36" s="38"/>
      <c r="GL36" s="38"/>
      <c r="GM36" s="38"/>
      <c r="GN36" s="38"/>
      <c r="GO36" s="38"/>
      <c r="GP36" s="38"/>
      <c r="GQ36" s="38"/>
      <c r="GR36" s="38"/>
      <c r="GS36" s="38"/>
      <c r="GT36" s="38"/>
      <c r="GU36" s="38"/>
      <c r="GV36" s="38"/>
      <c r="GW36" s="38"/>
      <c r="GX36" s="38"/>
      <c r="GY36" s="38"/>
      <c r="GZ36" s="38"/>
      <c r="HA36" s="38"/>
      <c r="HB36" s="38"/>
      <c r="HC36" s="38"/>
      <c r="HD36" s="38"/>
      <c r="HE36" s="38"/>
      <c r="HF36" s="38"/>
      <c r="HG36" s="38"/>
      <c r="HH36" s="38"/>
      <c r="HI36" s="38"/>
      <c r="HJ36" s="38"/>
      <c r="HK36" s="38"/>
      <c r="HL36" s="38"/>
      <c r="HM36" s="38"/>
      <c r="HN36" s="38"/>
      <c r="HO36" s="38"/>
      <c r="HP36" s="38"/>
      <c r="HQ36" s="38"/>
      <c r="HR36" s="38"/>
      <c r="HS36" s="38"/>
      <c r="HT36" s="38"/>
      <c r="HU36" s="38"/>
      <c r="HV36" s="38"/>
      <c r="HW36" s="38"/>
      <c r="HX36" s="38"/>
      <c r="HY36" s="38"/>
      <c r="HZ36" s="38"/>
      <c r="IA36" s="38"/>
      <c r="IB36" s="38"/>
      <c r="IC36" s="38"/>
      <c r="ID36" s="38"/>
      <c r="IE36" s="38"/>
      <c r="IF36" s="38"/>
      <c r="IG36" s="38"/>
      <c r="IH36" s="38"/>
    </row>
    <row r="37" spans="2:242 16384:16384" x14ac:dyDescent="0.2">
      <c r="B37" s="41"/>
      <c r="C37" s="41"/>
      <c r="D37" s="47" t="s">
        <v>287</v>
      </c>
      <c r="E37" s="48"/>
      <c r="F37" s="49" t="s">
        <v>161</v>
      </c>
      <c r="G37" s="50" t="s">
        <v>162</v>
      </c>
      <c r="H37" s="50" t="s">
        <v>163</v>
      </c>
      <c r="I37" s="50" t="s">
        <v>164</v>
      </c>
      <c r="J37" s="50" t="s">
        <v>165</v>
      </c>
      <c r="K37" s="50" t="s">
        <v>166</v>
      </c>
      <c r="L37" s="50" t="s">
        <v>167</v>
      </c>
      <c r="M37" s="50" t="s">
        <v>168</v>
      </c>
      <c r="N37" s="50" t="s">
        <v>169</v>
      </c>
      <c r="O37" s="50" t="s">
        <v>170</v>
      </c>
      <c r="P37" s="50" t="s">
        <v>171</v>
      </c>
      <c r="Q37" s="50" t="s">
        <v>265</v>
      </c>
      <c r="R37" s="50" t="s">
        <v>266</v>
      </c>
      <c r="V37" s="84"/>
    </row>
    <row r="38" spans="2:242 16384:16384" x14ac:dyDescent="0.3">
      <c r="B38" s="41"/>
      <c r="C38" s="41"/>
      <c r="D38" s="51" t="s">
        <v>285</v>
      </c>
      <c r="E38" s="145" t="s">
        <v>223</v>
      </c>
      <c r="F38" s="52"/>
      <c r="G38" s="149" t="str" cm="1">
        <f t="array" ref="G38">IFERROR(IF(MATCH(TRUE, Calculation!$O$151:$Z$151&lt;&gt;0, 0) = COLUMNS($G$38:G38), 1, 0),"")</f>
        <v/>
      </c>
      <c r="H38" s="149" t="str" cm="1">
        <f t="array" ref="H38">IFERROR(IF(MATCH(TRUE, Calculation!$O$151:$Z$151&lt;&gt;0, 0) = COLUMNS($G$38:H38), 1, 0),"")</f>
        <v/>
      </c>
      <c r="I38" s="149" t="str" cm="1">
        <f t="array" ref="I38">IFERROR(IF(MATCH(TRUE, Calculation!$O$151:$Z$151&lt;&gt;0, 0) = COLUMNS($G$38:I38), 1, 0),"")</f>
        <v/>
      </c>
      <c r="J38" s="149" t="str" cm="1">
        <f t="array" ref="J38">IFERROR(IF(MATCH(TRUE, Calculation!$O$151:$Z$151&lt;&gt;0, 0) = COLUMNS($G$38:J38), 1, 0),"")</f>
        <v/>
      </c>
      <c r="K38" s="149" t="str" cm="1">
        <f t="array" ref="K38">IFERROR(IF(MATCH(TRUE, Calculation!$O$151:$Z$151&lt;&gt;0, 0) = COLUMNS($G$38:K38), 1, 0),"")</f>
        <v/>
      </c>
      <c r="L38" s="149" t="str" cm="1">
        <f t="array" ref="L38">IFERROR(IF(MATCH(TRUE, Calculation!$O$151:$Z$151&lt;&gt;0, 0) = COLUMNS($G$38:L38), 1, 0),"")</f>
        <v/>
      </c>
      <c r="M38" s="149" t="str" cm="1">
        <f t="array" ref="M38">IFERROR(IF(MATCH(TRUE, Calculation!$O$151:$Z$151&lt;&gt;0, 0) = COLUMNS($G$38:M38), 1, 0),"")</f>
        <v/>
      </c>
      <c r="N38" s="149" t="str" cm="1">
        <f t="array" ref="N38">IFERROR(IF(MATCH(TRUE, Calculation!$O$151:$Z$151&lt;&gt;0, 0) = COLUMNS($G$38:N38), 1, 0),"")</f>
        <v/>
      </c>
      <c r="O38" s="149" t="str" cm="1">
        <f t="array" ref="O38">IFERROR(IF(MATCH(TRUE, Calculation!$O$151:$Z$151&lt;&gt;0, 0) = COLUMNS($G$38:O38), 1, 0),"")</f>
        <v/>
      </c>
      <c r="P38" s="149" t="str" cm="1">
        <f t="array" ref="P38">IFERROR(IF(MATCH(TRUE, Calculation!$O$151:$Z$151&lt;&gt;0, 0) = COLUMNS($G$38:P38), 1, 0),"")</f>
        <v/>
      </c>
      <c r="Q38" s="149" t="str" cm="1">
        <f t="array" ref="Q38">IFERROR(IF(MATCH(TRUE, Calculation!$O$151:$Z$151&lt;&gt;0, 0) = COLUMNS($G$38:Q38), 1, 0),"")</f>
        <v/>
      </c>
      <c r="R38" s="149" t="str" cm="1">
        <f t="array" ref="R38">IFERROR(IF(MATCH(TRUE, Calculation!$O$151:$Z$151&lt;&gt;0, 0) = COLUMNS($G$38:R38), 1, 0),"")</f>
        <v/>
      </c>
      <c r="V38" s="84"/>
      <c r="XFD38"/>
    </row>
    <row r="39" spans="2:242 16384:16384" x14ac:dyDescent="0.2">
      <c r="B39" s="41"/>
      <c r="C39" s="41"/>
      <c r="D39" s="51" t="s">
        <v>286</v>
      </c>
      <c r="E39" s="145" t="s">
        <v>223</v>
      </c>
      <c r="F39" s="52"/>
      <c r="G39" s="148" t="str" cm="1">
        <f t="array" ref="G39">IFERROR(IF(_xlfn.XMATCH(TRUE, Calculation!$O$151:$Z$151&lt;&gt;0, 0, -1) = COLUMNS($G$39:G39), 1, 0),"")</f>
        <v/>
      </c>
      <c r="H39" s="148" t="str" cm="1">
        <f t="array" ref="H39">IFERROR(IF(_xlfn.XMATCH(TRUE, Calculation!$O$151:$Z$151&lt;&gt;0, 0, -1) = COLUMNS($G$39:H39), 1, 0),"")</f>
        <v/>
      </c>
      <c r="I39" s="148" t="str" cm="1">
        <f t="array" ref="I39">IFERROR(IF(_xlfn.XMATCH(TRUE, Calculation!$O$151:$Z$151&lt;&gt;0, 0, -1) = COLUMNS($G$39:I39), 1, 0),"")</f>
        <v/>
      </c>
      <c r="J39" s="148" t="str" cm="1">
        <f t="array" ref="J39">IFERROR(IF(_xlfn.XMATCH(TRUE, Calculation!$O$151:$Z$151&lt;&gt;0, 0, -1) = COLUMNS($G$39:J39), 1, 0),"")</f>
        <v/>
      </c>
      <c r="K39" s="148" t="str" cm="1">
        <f t="array" ref="K39">IFERROR(IF(_xlfn.XMATCH(TRUE, Calculation!$O$151:$Z$151&lt;&gt;0, 0, -1) = COLUMNS($G$39:K39), 1, 0),"")</f>
        <v/>
      </c>
      <c r="L39" s="148" t="str" cm="1">
        <f t="array" ref="L39">IFERROR(IF(_xlfn.XMATCH(TRUE, Calculation!$O$151:$Z$151&lt;&gt;0, 0, -1) = COLUMNS($G$39:L39), 1, 0),"")</f>
        <v/>
      </c>
      <c r="M39" s="148" t="str" cm="1">
        <f t="array" ref="M39">IFERROR(IF(_xlfn.XMATCH(TRUE, Calculation!$O$151:$Z$151&lt;&gt;0, 0, -1) = COLUMNS($G$39:M39), 1, 0),"")</f>
        <v/>
      </c>
      <c r="N39" s="148" t="str" cm="1">
        <f t="array" ref="N39">IFERROR(IF(_xlfn.XMATCH(TRUE, Calculation!$O$151:$Z$151&lt;&gt;0, 0, -1) = COLUMNS($G$39:N39), 1, 0),"")</f>
        <v/>
      </c>
      <c r="O39" s="148" t="str" cm="1">
        <f t="array" ref="O39">IFERROR(IF(_xlfn.XMATCH(TRUE, Calculation!$O$151:$Z$151&lt;&gt;0, 0, -1) = COLUMNS($G$39:O39), 1, 0),"")</f>
        <v/>
      </c>
      <c r="P39" s="148" t="str" cm="1">
        <f t="array" ref="P39">IFERROR(IF(_xlfn.XMATCH(TRUE, Calculation!$O$151:$Z$151&lt;&gt;0, 0, -1) = COLUMNS($G$39:P39), 1, 0),"")</f>
        <v/>
      </c>
      <c r="Q39" s="148" t="str" cm="1">
        <f t="array" ref="Q39">IFERROR(IF(_xlfn.XMATCH(TRUE, Calculation!$O$151:$Z$151&lt;&gt;0, 0, -1) = COLUMNS($G$39:Q39), 1, 0),"")</f>
        <v/>
      </c>
      <c r="R39" s="148" t="str" cm="1">
        <f t="array" ref="R39">IFERROR(IF(_xlfn.XMATCH(TRUE, Calculation!$O$151:$Z$151&lt;&gt;0, 0, -1) = COLUMNS($G$39:R39), 1, 0),"")</f>
        <v/>
      </c>
      <c r="V39" s="84"/>
    </row>
    <row r="40" spans="2:242 16384:16384" x14ac:dyDescent="0.2">
      <c r="B40" s="41"/>
      <c r="C40" s="41"/>
      <c r="D40" s="51" t="s">
        <v>282</v>
      </c>
      <c r="E40" s="145" t="s">
        <v>223</v>
      </c>
      <c r="F40" s="52"/>
      <c r="G40" s="149" t="str" cm="1">
        <f t="array" ref="G40">IFERROR(IF(_xlfn.XMATCH(TRUE, Calculation!$O$154:$Z$154&lt;&gt;0, 0, -1) = COLUMNS($G$40:G40), 1, 0),"")</f>
        <v/>
      </c>
      <c r="H40" s="149" t="str" cm="1">
        <f t="array" ref="H40">IFERROR(IF(_xlfn.XMATCH(TRUE, Calculation!$O$154:$Z$154&lt;&gt;0, 0, -1) = COLUMNS($G$40:H40), 1, 0),"")</f>
        <v/>
      </c>
      <c r="I40" s="149" t="str" cm="1">
        <f t="array" ref="I40">IFERROR(IF(_xlfn.XMATCH(TRUE, Calculation!$O$154:$Z$154&lt;&gt;0, 0, -1) = COLUMNS($G$40:I40), 1, 0),"")</f>
        <v/>
      </c>
      <c r="J40" s="149" t="str" cm="1">
        <f t="array" ref="J40">IFERROR(IF(_xlfn.XMATCH(TRUE, Calculation!$O$154:$Z$154&lt;&gt;0, 0, -1) = COLUMNS($G$40:J40), 1, 0),"")</f>
        <v/>
      </c>
      <c r="K40" s="149" t="str" cm="1">
        <f t="array" ref="K40">IFERROR(IF(_xlfn.XMATCH(TRUE, Calculation!$O$154:$Z$154&lt;&gt;0, 0, -1) = COLUMNS($G$40:K40), 1, 0),"")</f>
        <v/>
      </c>
      <c r="L40" s="149" t="str" cm="1">
        <f t="array" ref="L40">IFERROR(IF(_xlfn.XMATCH(TRUE, Calculation!$O$154:$Z$154&lt;&gt;0, 0, -1) = COLUMNS($G$40:L40), 1, 0),"")</f>
        <v/>
      </c>
      <c r="M40" s="149" t="str" cm="1">
        <f t="array" ref="M40">IFERROR(IF(_xlfn.XMATCH(TRUE, Calculation!$O$154:$Z$154&lt;&gt;0, 0, -1) = COLUMNS($G$40:M40), 1, 0),"")</f>
        <v/>
      </c>
      <c r="N40" s="149" t="str" cm="1">
        <f t="array" ref="N40">IFERROR(IF(_xlfn.XMATCH(TRUE, Calculation!$O$154:$Z$154&lt;&gt;0, 0, -1) = COLUMNS($G$40:N40), 1, 0),"")</f>
        <v/>
      </c>
      <c r="O40" s="149" t="str" cm="1">
        <f t="array" ref="O40">IFERROR(IF(_xlfn.XMATCH(TRUE, Calculation!$O$154:$Z$154&lt;&gt;0, 0, -1) = COLUMNS($G$40:O40), 1, 0),"")</f>
        <v/>
      </c>
      <c r="P40" s="149" t="str" cm="1">
        <f t="array" ref="P40">IFERROR(IF(_xlfn.XMATCH(TRUE, Calculation!$O$154:$Z$154&lt;&gt;0, 0, -1) = COLUMNS($G$40:P40), 1, 0),"")</f>
        <v/>
      </c>
      <c r="Q40" s="149" t="str" cm="1">
        <f t="array" ref="Q40">IFERROR(IF(_xlfn.XMATCH(TRUE, Calculation!$O$154:$Z$154&lt;&gt;0, 0, -1) = COLUMNS($G$40:Q40), 1, 0),"")</f>
        <v/>
      </c>
      <c r="R40" s="149" t="str" cm="1">
        <f t="array" ref="R40">IFERROR(IF(_xlfn.XMATCH(TRUE, Calculation!$O$154:$Z$154&lt;&gt;0, 0, -1) = COLUMNS($G$40:R40), 1, 0),"")</f>
        <v/>
      </c>
      <c r="V40" s="84"/>
    </row>
    <row r="41" spans="2:242 16384:16384" s="41" customFormat="1" x14ac:dyDescent="0.2">
      <c r="D41" s="47" t="s">
        <v>115</v>
      </c>
      <c r="E41" s="48"/>
      <c r="F41" s="57" t="s">
        <v>25</v>
      </c>
      <c r="G41" s="57" t="s">
        <v>178</v>
      </c>
      <c r="M41" s="38"/>
      <c r="N41" s="38"/>
      <c r="O41" s="38"/>
      <c r="P41" s="38"/>
      <c r="Q41" s="38"/>
      <c r="R41" s="38"/>
      <c r="S41" s="38"/>
      <c r="T41" s="38"/>
      <c r="U41" s="38"/>
      <c r="V41" s="84"/>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c r="BC41" s="38"/>
      <c r="BD41" s="38"/>
      <c r="BE41" s="38"/>
      <c r="BF41" s="38"/>
      <c r="BG41" s="38"/>
      <c r="BH41" s="38"/>
      <c r="BI41" s="38"/>
      <c r="BJ41" s="38"/>
      <c r="BK41" s="38"/>
      <c r="BL41" s="38"/>
      <c r="BM41" s="38"/>
      <c r="BN41" s="38"/>
      <c r="BO41" s="38"/>
      <c r="BP41" s="38"/>
      <c r="BQ41" s="38"/>
      <c r="BR41" s="38"/>
      <c r="BS41" s="38"/>
      <c r="BT41" s="38"/>
      <c r="BU41" s="38"/>
      <c r="BV41" s="38"/>
      <c r="BW41" s="38"/>
      <c r="BX41" s="38"/>
      <c r="BY41" s="38"/>
      <c r="BZ41" s="38"/>
      <c r="CA41" s="38"/>
      <c r="CB41" s="38"/>
      <c r="CC41" s="38"/>
      <c r="CD41" s="38"/>
      <c r="CE41" s="38"/>
      <c r="CF41" s="38"/>
      <c r="CG41" s="38"/>
      <c r="CH41" s="38"/>
      <c r="CI41" s="38"/>
      <c r="CJ41" s="38"/>
      <c r="CK41" s="38"/>
      <c r="CL41" s="38"/>
      <c r="CM41" s="38"/>
      <c r="CN41" s="38"/>
      <c r="CO41" s="38"/>
      <c r="CP41" s="38"/>
      <c r="CQ41" s="38"/>
      <c r="CR41" s="38"/>
      <c r="CS41" s="38"/>
      <c r="CT41" s="38"/>
      <c r="CU41" s="38"/>
      <c r="CV41" s="38"/>
      <c r="CW41" s="38"/>
      <c r="CX41" s="38"/>
      <c r="CY41" s="38"/>
      <c r="CZ41" s="38"/>
      <c r="DA41" s="38"/>
      <c r="DB41" s="38"/>
      <c r="DC41" s="38"/>
      <c r="DD41" s="38"/>
      <c r="DE41" s="38"/>
      <c r="DF41" s="38"/>
      <c r="DG41" s="38"/>
      <c r="DH41" s="38"/>
      <c r="DI41" s="38"/>
      <c r="DJ41" s="38"/>
      <c r="DK41" s="38"/>
      <c r="DL41" s="38"/>
      <c r="DM41" s="38"/>
      <c r="DN41" s="38"/>
      <c r="DO41" s="38"/>
      <c r="DP41" s="38"/>
      <c r="DQ41" s="38"/>
      <c r="DR41" s="38"/>
      <c r="DS41" s="38"/>
      <c r="DT41" s="38"/>
      <c r="DU41" s="38"/>
      <c r="DV41" s="38"/>
      <c r="DW41" s="38"/>
      <c r="DX41" s="38"/>
      <c r="DY41" s="38"/>
      <c r="DZ41" s="38"/>
      <c r="EA41" s="38"/>
      <c r="EB41" s="38"/>
      <c r="EC41" s="38"/>
      <c r="ED41" s="38"/>
      <c r="EE41" s="38"/>
      <c r="EF41" s="38"/>
      <c r="EG41" s="38"/>
      <c r="EH41" s="38"/>
      <c r="EI41" s="38"/>
      <c r="EJ41" s="38"/>
      <c r="EK41" s="38"/>
      <c r="EL41" s="38"/>
      <c r="EM41" s="38"/>
      <c r="EN41" s="38"/>
      <c r="EO41" s="38"/>
      <c r="EP41" s="38"/>
      <c r="EQ41" s="38"/>
      <c r="ER41" s="38"/>
      <c r="ES41" s="38"/>
      <c r="ET41" s="38"/>
      <c r="EU41" s="38"/>
      <c r="EV41" s="38"/>
      <c r="EW41" s="38"/>
      <c r="EX41" s="38"/>
      <c r="EY41" s="38"/>
      <c r="EZ41" s="38"/>
      <c r="FA41" s="38"/>
      <c r="FB41" s="38"/>
      <c r="FC41" s="38"/>
      <c r="FD41" s="38"/>
      <c r="FE41" s="38"/>
      <c r="FF41" s="38"/>
      <c r="FG41" s="38"/>
      <c r="FH41" s="38"/>
      <c r="FI41" s="38"/>
      <c r="FJ41" s="38"/>
      <c r="FK41" s="38"/>
      <c r="FL41" s="38"/>
      <c r="FM41" s="38"/>
      <c r="FN41" s="38"/>
      <c r="FO41" s="38"/>
      <c r="FP41" s="38"/>
      <c r="FQ41" s="38"/>
      <c r="FR41" s="38"/>
      <c r="FS41" s="38"/>
      <c r="FT41" s="38"/>
      <c r="FU41" s="38"/>
      <c r="FV41" s="38"/>
      <c r="FW41" s="38"/>
      <c r="FX41" s="38"/>
      <c r="FY41" s="38"/>
      <c r="FZ41" s="38"/>
      <c r="GA41" s="38"/>
      <c r="GB41" s="38"/>
      <c r="GC41" s="38"/>
      <c r="GD41" s="38"/>
      <c r="GE41" s="38"/>
      <c r="GF41" s="38"/>
      <c r="GG41" s="38"/>
      <c r="GH41" s="38"/>
      <c r="GI41" s="38"/>
      <c r="GJ41" s="38"/>
      <c r="GK41" s="38"/>
      <c r="GL41" s="38"/>
      <c r="GM41" s="38"/>
      <c r="GN41" s="38"/>
      <c r="GO41" s="38"/>
      <c r="GP41" s="38"/>
      <c r="GQ41" s="38"/>
      <c r="GR41" s="38"/>
      <c r="GS41" s="38"/>
      <c r="GT41" s="38"/>
      <c r="GU41" s="38"/>
      <c r="GV41" s="38"/>
      <c r="GW41" s="38"/>
      <c r="GX41" s="38"/>
      <c r="GY41" s="38"/>
      <c r="GZ41" s="38"/>
      <c r="HA41" s="38"/>
      <c r="HB41" s="38"/>
      <c r="HC41" s="38"/>
      <c r="HD41" s="38"/>
      <c r="HE41" s="38"/>
      <c r="HF41" s="38"/>
      <c r="HG41" s="38"/>
      <c r="HH41" s="38"/>
      <c r="HI41" s="38"/>
      <c r="HJ41" s="38"/>
      <c r="HK41" s="38"/>
      <c r="HL41" s="38"/>
      <c r="HM41" s="38"/>
      <c r="HN41" s="38"/>
      <c r="HO41" s="38"/>
      <c r="HP41" s="38"/>
      <c r="HQ41" s="38"/>
      <c r="HR41" s="38"/>
      <c r="HS41" s="38"/>
      <c r="HT41" s="38"/>
      <c r="HU41" s="38"/>
      <c r="HV41" s="38"/>
      <c r="HW41" s="38"/>
      <c r="HX41" s="38"/>
      <c r="HY41" s="38"/>
      <c r="HZ41" s="38"/>
      <c r="IA41" s="38"/>
      <c r="IB41" s="38"/>
      <c r="IC41" s="38"/>
      <c r="ID41" s="38"/>
      <c r="IE41" s="38"/>
      <c r="IF41" s="38"/>
      <c r="IG41" s="38"/>
      <c r="IH41" s="38"/>
    </row>
    <row r="42" spans="2:242 16384:16384" s="41" customFormat="1" x14ac:dyDescent="0.2">
      <c r="D42" s="62" t="s">
        <v>103</v>
      </c>
      <c r="E42" s="52" t="s">
        <v>188</v>
      </c>
      <c r="F42" s="155">
        <f>ABS(Calculation!$M$96)</f>
        <v>0</v>
      </c>
      <c r="G42" s="155" t="str">
        <f>IFERROR(F42/$E$100,"")</f>
        <v/>
      </c>
      <c r="I42" s="65"/>
      <c r="M42" s="38"/>
      <c r="N42" s="38"/>
      <c r="O42" s="38"/>
      <c r="P42" s="38"/>
      <c r="Q42" s="38"/>
      <c r="R42" s="38"/>
      <c r="S42" s="38"/>
      <c r="T42" s="38"/>
      <c r="U42" s="38"/>
      <c r="V42" s="84"/>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8"/>
      <c r="BK42" s="38"/>
      <c r="BL42" s="38"/>
      <c r="BM42" s="38"/>
      <c r="BN42" s="38"/>
      <c r="BO42" s="38"/>
      <c r="BP42" s="38"/>
      <c r="BQ42" s="38"/>
      <c r="BR42" s="38"/>
      <c r="BS42" s="38"/>
      <c r="BT42" s="38"/>
      <c r="BU42" s="38"/>
      <c r="BV42" s="38"/>
      <c r="BW42" s="38"/>
      <c r="BX42" s="38"/>
      <c r="BY42" s="38"/>
      <c r="BZ42" s="38"/>
      <c r="CA42" s="38"/>
      <c r="CB42" s="38"/>
      <c r="CC42" s="38"/>
      <c r="CD42" s="38"/>
      <c r="CE42" s="38"/>
      <c r="CF42" s="38"/>
      <c r="CG42" s="38"/>
      <c r="CH42" s="38"/>
      <c r="CI42" s="38"/>
      <c r="CJ42" s="38"/>
      <c r="CK42" s="38"/>
      <c r="CL42" s="38"/>
      <c r="CM42" s="38"/>
      <c r="CN42" s="38"/>
      <c r="CO42" s="38"/>
      <c r="CP42" s="38"/>
      <c r="CQ42" s="38"/>
      <c r="CR42" s="38"/>
      <c r="CS42" s="38"/>
      <c r="CT42" s="38"/>
      <c r="CU42" s="38"/>
      <c r="CV42" s="38"/>
      <c r="CW42" s="38"/>
      <c r="CX42" s="38"/>
      <c r="CY42" s="38"/>
      <c r="CZ42" s="38"/>
      <c r="DA42" s="38"/>
      <c r="DB42" s="38"/>
      <c r="DC42" s="38"/>
      <c r="DD42" s="38"/>
      <c r="DE42" s="38"/>
      <c r="DF42" s="38"/>
      <c r="DG42" s="38"/>
      <c r="DH42" s="38"/>
      <c r="DI42" s="38"/>
      <c r="DJ42" s="38"/>
      <c r="DK42" s="38"/>
      <c r="DL42" s="38"/>
      <c r="DM42" s="38"/>
      <c r="DN42" s="38"/>
      <c r="DO42" s="38"/>
      <c r="DP42" s="38"/>
      <c r="DQ42" s="38"/>
      <c r="DR42" s="38"/>
      <c r="DS42" s="38"/>
      <c r="DT42" s="38"/>
      <c r="DU42" s="38"/>
      <c r="DV42" s="38"/>
      <c r="DW42" s="38"/>
      <c r="DX42" s="38"/>
      <c r="DY42" s="38"/>
      <c r="DZ42" s="38"/>
      <c r="EA42" s="38"/>
      <c r="EB42" s="38"/>
      <c r="EC42" s="38"/>
      <c r="ED42" s="38"/>
      <c r="EE42" s="38"/>
      <c r="EF42" s="38"/>
      <c r="EG42" s="38"/>
      <c r="EH42" s="38"/>
      <c r="EI42" s="38"/>
      <c r="EJ42" s="38"/>
      <c r="EK42" s="38"/>
      <c r="EL42" s="38"/>
      <c r="EM42" s="38"/>
      <c r="EN42" s="38"/>
      <c r="EO42" s="38"/>
      <c r="EP42" s="38"/>
      <c r="EQ42" s="38"/>
      <c r="ER42" s="38"/>
      <c r="ES42" s="38"/>
      <c r="ET42" s="38"/>
      <c r="EU42" s="38"/>
      <c r="EV42" s="38"/>
      <c r="EW42" s="38"/>
      <c r="EX42" s="38"/>
      <c r="EY42" s="38"/>
      <c r="EZ42" s="38"/>
      <c r="FA42" s="38"/>
      <c r="FB42" s="38"/>
      <c r="FC42" s="38"/>
      <c r="FD42" s="38"/>
      <c r="FE42" s="38"/>
      <c r="FF42" s="38"/>
      <c r="FG42" s="38"/>
      <c r="FH42" s="38"/>
      <c r="FI42" s="38"/>
      <c r="FJ42" s="38"/>
      <c r="FK42" s="38"/>
      <c r="FL42" s="38"/>
      <c r="FM42" s="38"/>
      <c r="FN42" s="38"/>
      <c r="FO42" s="38"/>
      <c r="FP42" s="38"/>
      <c r="FQ42" s="38"/>
      <c r="FR42" s="38"/>
      <c r="FS42" s="38"/>
      <c r="FT42" s="38"/>
      <c r="FU42" s="38"/>
      <c r="FV42" s="38"/>
      <c r="FW42" s="38"/>
      <c r="FX42" s="38"/>
      <c r="FY42" s="38"/>
      <c r="FZ42" s="38"/>
      <c r="GA42" s="38"/>
      <c r="GB42" s="38"/>
      <c r="GC42" s="38"/>
      <c r="GD42" s="38"/>
      <c r="GE42" s="38"/>
      <c r="GF42" s="38"/>
      <c r="GG42" s="38"/>
      <c r="GH42" s="38"/>
      <c r="GI42" s="38"/>
      <c r="GJ42" s="38"/>
      <c r="GK42" s="38"/>
      <c r="GL42" s="38"/>
      <c r="GM42" s="38"/>
      <c r="GN42" s="38"/>
      <c r="GO42" s="38"/>
      <c r="GP42" s="38"/>
      <c r="GQ42" s="38"/>
      <c r="GR42" s="38"/>
      <c r="GS42" s="38"/>
      <c r="GT42" s="38"/>
      <c r="GU42" s="38"/>
      <c r="GV42" s="38"/>
      <c r="GW42" s="38"/>
      <c r="GX42" s="38"/>
      <c r="GY42" s="38"/>
      <c r="GZ42" s="38"/>
      <c r="HA42" s="38"/>
      <c r="HB42" s="38"/>
      <c r="HC42" s="38"/>
      <c r="HD42" s="38"/>
      <c r="HE42" s="38"/>
      <c r="HF42" s="38"/>
      <c r="HG42" s="38"/>
      <c r="HH42" s="38"/>
      <c r="HI42" s="38"/>
      <c r="HJ42" s="38"/>
      <c r="HK42" s="38"/>
      <c r="HL42" s="38"/>
      <c r="HM42" s="38"/>
      <c r="HN42" s="38"/>
      <c r="HO42" s="38"/>
      <c r="HP42" s="38"/>
      <c r="HQ42" s="38"/>
      <c r="HR42" s="38"/>
      <c r="HS42" s="38"/>
      <c r="HT42" s="38"/>
      <c r="HU42" s="38"/>
      <c r="HV42" s="38"/>
      <c r="HW42" s="38"/>
      <c r="HX42" s="38"/>
      <c r="HY42" s="38"/>
      <c r="HZ42" s="38"/>
      <c r="IA42" s="38"/>
      <c r="IB42" s="38"/>
      <c r="IC42" s="38"/>
      <c r="ID42" s="38"/>
      <c r="IE42" s="38"/>
      <c r="IF42" s="38"/>
      <c r="IG42" s="38"/>
      <c r="IH42" s="38"/>
    </row>
    <row r="43" spans="2:242 16384:16384" s="41" customFormat="1" x14ac:dyDescent="0.2">
      <c r="D43" s="51" t="s">
        <v>192</v>
      </c>
      <c r="E43" s="52" t="s">
        <v>188</v>
      </c>
      <c r="F43" s="155">
        <f>ABS(Calculation!$I$112)</f>
        <v>0</v>
      </c>
      <c r="G43" s="155" t="str">
        <f t="shared" ref="G43:G45" si="0">IFERROR(F43/$E$100,"")</f>
        <v/>
      </c>
      <c r="M43" s="38"/>
      <c r="N43" s="38"/>
      <c r="O43" s="38"/>
      <c r="P43" s="38"/>
      <c r="Q43" s="38"/>
      <c r="R43" s="38"/>
      <c r="S43" s="38"/>
      <c r="T43" s="38"/>
      <c r="U43" s="38"/>
      <c r="V43" s="84"/>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38"/>
      <c r="BN43" s="38"/>
      <c r="BO43" s="38"/>
      <c r="BP43" s="38"/>
      <c r="BQ43" s="38"/>
      <c r="BR43" s="38"/>
      <c r="BS43" s="38"/>
      <c r="BT43" s="38"/>
      <c r="BU43" s="38"/>
      <c r="BV43" s="38"/>
      <c r="BW43" s="38"/>
      <c r="BX43" s="38"/>
      <c r="BY43" s="38"/>
      <c r="BZ43" s="38"/>
      <c r="CA43" s="38"/>
      <c r="CB43" s="38"/>
      <c r="CC43" s="38"/>
      <c r="CD43" s="38"/>
      <c r="CE43" s="38"/>
      <c r="CF43" s="38"/>
      <c r="CG43" s="38"/>
      <c r="CH43" s="38"/>
      <c r="CI43" s="38"/>
      <c r="CJ43" s="38"/>
      <c r="CK43" s="38"/>
      <c r="CL43" s="38"/>
      <c r="CM43" s="38"/>
      <c r="CN43" s="38"/>
      <c r="CO43" s="38"/>
      <c r="CP43" s="38"/>
      <c r="CQ43" s="38"/>
      <c r="CR43" s="38"/>
      <c r="CS43" s="38"/>
      <c r="CT43" s="38"/>
      <c r="CU43" s="38"/>
      <c r="CV43" s="38"/>
      <c r="CW43" s="38"/>
      <c r="CX43" s="38"/>
      <c r="CY43" s="38"/>
      <c r="CZ43" s="38"/>
      <c r="DA43" s="38"/>
      <c r="DB43" s="38"/>
      <c r="DC43" s="38"/>
      <c r="DD43" s="38"/>
      <c r="DE43" s="38"/>
      <c r="DF43" s="38"/>
      <c r="DG43" s="38"/>
      <c r="DH43" s="38"/>
      <c r="DI43" s="38"/>
      <c r="DJ43" s="38"/>
      <c r="DK43" s="38"/>
      <c r="DL43" s="38"/>
      <c r="DM43" s="38"/>
      <c r="DN43" s="38"/>
      <c r="DO43" s="38"/>
      <c r="DP43" s="38"/>
      <c r="DQ43" s="38"/>
      <c r="DR43" s="38"/>
      <c r="DS43" s="38"/>
      <c r="DT43" s="38"/>
      <c r="DU43" s="38"/>
      <c r="DV43" s="38"/>
      <c r="DW43" s="38"/>
      <c r="DX43" s="38"/>
      <c r="DY43" s="38"/>
      <c r="DZ43" s="38"/>
      <c r="EA43" s="38"/>
      <c r="EB43" s="38"/>
      <c r="EC43" s="38"/>
      <c r="ED43" s="38"/>
      <c r="EE43" s="38"/>
      <c r="EF43" s="38"/>
      <c r="EG43" s="38"/>
      <c r="EH43" s="38"/>
      <c r="EI43" s="38"/>
      <c r="EJ43" s="38"/>
      <c r="EK43" s="38"/>
      <c r="EL43" s="38"/>
      <c r="EM43" s="38"/>
      <c r="EN43" s="38"/>
      <c r="EO43" s="38"/>
      <c r="EP43" s="38"/>
      <c r="EQ43" s="38"/>
      <c r="ER43" s="38"/>
      <c r="ES43" s="38"/>
      <c r="ET43" s="38"/>
      <c r="EU43" s="38"/>
      <c r="EV43" s="38"/>
      <c r="EW43" s="38"/>
      <c r="EX43" s="38"/>
      <c r="EY43" s="38"/>
      <c r="EZ43" s="38"/>
      <c r="FA43" s="38"/>
      <c r="FB43" s="38"/>
      <c r="FC43" s="38"/>
      <c r="FD43" s="38"/>
      <c r="FE43" s="38"/>
      <c r="FF43" s="38"/>
      <c r="FG43" s="38"/>
      <c r="FH43" s="38"/>
      <c r="FI43" s="38"/>
      <c r="FJ43" s="38"/>
      <c r="FK43" s="38"/>
      <c r="FL43" s="38"/>
      <c r="FM43" s="38"/>
      <c r="FN43" s="38"/>
      <c r="FO43" s="38"/>
      <c r="FP43" s="38"/>
      <c r="FQ43" s="38"/>
      <c r="FR43" s="38"/>
      <c r="FS43" s="38"/>
      <c r="FT43" s="38"/>
      <c r="FU43" s="38"/>
      <c r="FV43" s="38"/>
      <c r="FW43" s="38"/>
      <c r="FX43" s="38"/>
      <c r="FY43" s="38"/>
      <c r="FZ43" s="38"/>
      <c r="GA43" s="38"/>
      <c r="GB43" s="38"/>
      <c r="GC43" s="38"/>
      <c r="GD43" s="38"/>
      <c r="GE43" s="38"/>
      <c r="GF43" s="38"/>
      <c r="GG43" s="38"/>
      <c r="GH43" s="38"/>
      <c r="GI43" s="38"/>
      <c r="GJ43" s="38"/>
      <c r="GK43" s="38"/>
      <c r="GL43" s="38"/>
      <c r="GM43" s="38"/>
      <c r="GN43" s="38"/>
      <c r="GO43" s="38"/>
      <c r="GP43" s="38"/>
      <c r="GQ43" s="38"/>
      <c r="GR43" s="38"/>
      <c r="GS43" s="38"/>
      <c r="GT43" s="38"/>
      <c r="GU43" s="38"/>
      <c r="GV43" s="38"/>
      <c r="GW43" s="38"/>
      <c r="GX43" s="38"/>
      <c r="GY43" s="38"/>
      <c r="GZ43" s="38"/>
      <c r="HA43" s="38"/>
      <c r="HB43" s="38"/>
      <c r="HC43" s="38"/>
      <c r="HD43" s="38"/>
      <c r="HE43" s="38"/>
      <c r="HF43" s="38"/>
      <c r="HG43" s="38"/>
      <c r="HH43" s="38"/>
      <c r="HI43" s="38"/>
      <c r="HJ43" s="38"/>
      <c r="HK43" s="38"/>
      <c r="HL43" s="38"/>
      <c r="HM43" s="38"/>
      <c r="HN43" s="38"/>
      <c r="HO43" s="38"/>
      <c r="HP43" s="38"/>
      <c r="HQ43" s="38"/>
      <c r="HR43" s="38"/>
      <c r="HS43" s="38"/>
      <c r="HT43" s="38"/>
      <c r="HU43" s="38"/>
      <c r="HV43" s="38"/>
      <c r="HW43" s="38"/>
      <c r="HX43" s="38"/>
      <c r="HY43" s="38"/>
      <c r="HZ43" s="38"/>
      <c r="IA43" s="38"/>
      <c r="IB43" s="38"/>
      <c r="IC43" s="38"/>
      <c r="ID43" s="38"/>
      <c r="IE43" s="38"/>
      <c r="IF43" s="38"/>
      <c r="IG43" s="38"/>
      <c r="IH43" s="38"/>
    </row>
    <row r="44" spans="2:242 16384:16384" s="41" customFormat="1" x14ac:dyDescent="0.2">
      <c r="D44" s="51" t="s">
        <v>193</v>
      </c>
      <c r="E44" s="52" t="s">
        <v>188</v>
      </c>
      <c r="F44" s="155">
        <f>ABS(Calculation!$I$113)</f>
        <v>0</v>
      </c>
      <c r="G44" s="155" t="str">
        <f t="shared" si="0"/>
        <v/>
      </c>
      <c r="M44" s="38"/>
      <c r="N44" s="38"/>
      <c r="O44" s="38"/>
      <c r="P44" s="38"/>
      <c r="Q44" s="38"/>
      <c r="R44" s="38"/>
      <c r="S44" s="38"/>
      <c r="T44" s="38"/>
      <c r="U44" s="38"/>
      <c r="V44" s="84"/>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c r="CH44" s="38"/>
      <c r="CI44" s="38"/>
      <c r="CJ44" s="38"/>
      <c r="CK44" s="38"/>
      <c r="CL44" s="38"/>
      <c r="CM44" s="38"/>
      <c r="CN44" s="38"/>
      <c r="CO44" s="38"/>
      <c r="CP44" s="38"/>
      <c r="CQ44" s="38"/>
      <c r="CR44" s="38"/>
      <c r="CS44" s="38"/>
      <c r="CT44" s="38"/>
      <c r="CU44" s="38"/>
      <c r="CV44" s="38"/>
      <c r="CW44" s="38"/>
      <c r="CX44" s="38"/>
      <c r="CY44" s="38"/>
      <c r="CZ44" s="38"/>
      <c r="DA44" s="38"/>
      <c r="DB44" s="38"/>
      <c r="DC44" s="38"/>
      <c r="DD44" s="38"/>
      <c r="DE44" s="38"/>
      <c r="DF44" s="38"/>
      <c r="DG44" s="38"/>
      <c r="DH44" s="38"/>
      <c r="DI44" s="38"/>
      <c r="DJ44" s="38"/>
      <c r="DK44" s="38"/>
      <c r="DL44" s="38"/>
      <c r="DM44" s="38"/>
      <c r="DN44" s="38"/>
      <c r="DO44" s="38"/>
      <c r="DP44" s="38"/>
      <c r="DQ44" s="38"/>
      <c r="DR44" s="38"/>
      <c r="DS44" s="38"/>
      <c r="DT44" s="38"/>
      <c r="DU44" s="38"/>
      <c r="DV44" s="38"/>
      <c r="DW44" s="38"/>
      <c r="DX44" s="38"/>
      <c r="DY44" s="38"/>
      <c r="DZ44" s="38"/>
      <c r="EA44" s="38"/>
      <c r="EB44" s="38"/>
      <c r="EC44" s="38"/>
      <c r="ED44" s="38"/>
      <c r="EE44" s="38"/>
      <c r="EF44" s="38"/>
      <c r="EG44" s="38"/>
      <c r="EH44" s="38"/>
      <c r="EI44" s="38"/>
      <c r="EJ44" s="38"/>
      <c r="EK44" s="38"/>
      <c r="EL44" s="38"/>
      <c r="EM44" s="38"/>
      <c r="EN44" s="38"/>
      <c r="EO44" s="38"/>
      <c r="EP44" s="38"/>
      <c r="EQ44" s="38"/>
      <c r="ER44" s="38"/>
      <c r="ES44" s="38"/>
      <c r="ET44" s="38"/>
      <c r="EU44" s="38"/>
      <c r="EV44" s="38"/>
      <c r="EW44" s="38"/>
      <c r="EX44" s="38"/>
      <c r="EY44" s="38"/>
      <c r="EZ44" s="38"/>
      <c r="FA44" s="38"/>
      <c r="FB44" s="38"/>
      <c r="FC44" s="38"/>
      <c r="FD44" s="38"/>
      <c r="FE44" s="38"/>
      <c r="FF44" s="38"/>
      <c r="FG44" s="38"/>
      <c r="FH44" s="38"/>
      <c r="FI44" s="38"/>
      <c r="FJ44" s="38"/>
      <c r="FK44" s="38"/>
      <c r="FL44" s="38"/>
      <c r="FM44" s="38"/>
      <c r="FN44" s="38"/>
      <c r="FO44" s="38"/>
      <c r="FP44" s="38"/>
      <c r="FQ44" s="38"/>
      <c r="FR44" s="38"/>
      <c r="FS44" s="38"/>
      <c r="FT44" s="38"/>
      <c r="FU44" s="38"/>
      <c r="FV44" s="38"/>
      <c r="FW44" s="38"/>
      <c r="FX44" s="38"/>
      <c r="FY44" s="38"/>
      <c r="FZ44" s="38"/>
      <c r="GA44" s="38"/>
      <c r="GB44" s="38"/>
      <c r="GC44" s="38"/>
      <c r="GD44" s="38"/>
      <c r="GE44" s="38"/>
      <c r="GF44" s="38"/>
      <c r="GG44" s="38"/>
      <c r="GH44" s="38"/>
      <c r="GI44" s="38"/>
      <c r="GJ44" s="38"/>
      <c r="GK44" s="38"/>
      <c r="GL44" s="38"/>
      <c r="GM44" s="38"/>
      <c r="GN44" s="38"/>
      <c r="GO44" s="38"/>
      <c r="GP44" s="38"/>
      <c r="GQ44" s="38"/>
      <c r="GR44" s="38"/>
      <c r="GS44" s="38"/>
      <c r="GT44" s="38"/>
      <c r="GU44" s="38"/>
      <c r="GV44" s="38"/>
      <c r="GW44" s="38"/>
      <c r="GX44" s="38"/>
      <c r="GY44" s="38"/>
      <c r="GZ44" s="38"/>
      <c r="HA44" s="38"/>
      <c r="HB44" s="38"/>
      <c r="HC44" s="38"/>
      <c r="HD44" s="38"/>
      <c r="HE44" s="38"/>
      <c r="HF44" s="38"/>
      <c r="HG44" s="38"/>
      <c r="HH44" s="38"/>
      <c r="HI44" s="38"/>
      <c r="HJ44" s="38"/>
      <c r="HK44" s="38"/>
      <c r="HL44" s="38"/>
      <c r="HM44" s="38"/>
      <c r="HN44" s="38"/>
      <c r="HO44" s="38"/>
      <c r="HP44" s="38"/>
      <c r="HQ44" s="38"/>
      <c r="HR44" s="38"/>
      <c r="HS44" s="38"/>
      <c r="HT44" s="38"/>
      <c r="HU44" s="38"/>
      <c r="HV44" s="38"/>
      <c r="HW44" s="38"/>
      <c r="HX44" s="38"/>
      <c r="HY44" s="38"/>
      <c r="HZ44" s="38"/>
      <c r="IA44" s="38"/>
      <c r="IB44" s="38"/>
      <c r="IC44" s="38"/>
      <c r="ID44" s="38"/>
      <c r="IE44" s="38"/>
      <c r="IF44" s="38"/>
      <c r="IG44" s="38"/>
      <c r="IH44" s="38"/>
    </row>
    <row r="45" spans="2:242 16384:16384" s="41" customFormat="1" x14ac:dyDescent="0.2">
      <c r="D45" s="62" t="s">
        <v>121</v>
      </c>
      <c r="E45" s="52" t="s">
        <v>188</v>
      </c>
      <c r="F45" s="155">
        <f>ABS(Calculation!$F$120)</f>
        <v>0</v>
      </c>
      <c r="G45" s="155" t="str">
        <f t="shared" si="0"/>
        <v/>
      </c>
      <c r="M45" s="38"/>
      <c r="N45" s="38"/>
      <c r="O45" s="38"/>
      <c r="P45" s="38"/>
      <c r="Q45" s="38"/>
      <c r="R45" s="38"/>
      <c r="S45" s="38"/>
      <c r="T45" s="38"/>
      <c r="U45" s="38"/>
      <c r="V45" s="84"/>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c r="AV45" s="38"/>
      <c r="AW45" s="38"/>
      <c r="AX45" s="38"/>
      <c r="AY45" s="38"/>
      <c r="AZ45" s="38"/>
      <c r="BA45" s="38"/>
      <c r="BB45" s="38"/>
      <c r="BC45" s="38"/>
      <c r="BD45" s="38"/>
      <c r="BE45" s="38"/>
      <c r="BF45" s="38"/>
      <c r="BG45" s="38"/>
      <c r="BH45" s="38"/>
      <c r="BI45" s="38"/>
      <c r="BJ45" s="38"/>
      <c r="BK45" s="38"/>
      <c r="BL45" s="38"/>
      <c r="BM45" s="38"/>
      <c r="BN45" s="38"/>
      <c r="BO45" s="38"/>
      <c r="BP45" s="38"/>
      <c r="BQ45" s="38"/>
      <c r="BR45" s="38"/>
      <c r="BS45" s="38"/>
      <c r="BT45" s="38"/>
      <c r="BU45" s="38"/>
      <c r="BV45" s="38"/>
      <c r="BW45" s="38"/>
      <c r="BX45" s="38"/>
      <c r="BY45" s="38"/>
      <c r="BZ45" s="38"/>
      <c r="CA45" s="38"/>
      <c r="CB45" s="38"/>
      <c r="CC45" s="38"/>
      <c r="CD45" s="38"/>
      <c r="CE45" s="38"/>
      <c r="CF45" s="38"/>
      <c r="CG45" s="38"/>
      <c r="CH45" s="38"/>
      <c r="CI45" s="38"/>
      <c r="CJ45" s="38"/>
      <c r="CK45" s="38"/>
      <c r="CL45" s="38"/>
      <c r="CM45" s="38"/>
      <c r="CN45" s="38"/>
      <c r="CO45" s="38"/>
      <c r="CP45" s="38"/>
      <c r="CQ45" s="38"/>
      <c r="CR45" s="38"/>
      <c r="CS45" s="38"/>
      <c r="CT45" s="38"/>
      <c r="CU45" s="38"/>
      <c r="CV45" s="38"/>
      <c r="CW45" s="38"/>
      <c r="CX45" s="38"/>
      <c r="CY45" s="38"/>
      <c r="CZ45" s="38"/>
      <c r="DA45" s="38"/>
      <c r="DB45" s="38"/>
      <c r="DC45" s="38"/>
      <c r="DD45" s="38"/>
      <c r="DE45" s="38"/>
      <c r="DF45" s="38"/>
      <c r="DG45" s="38"/>
      <c r="DH45" s="38"/>
      <c r="DI45" s="38"/>
      <c r="DJ45" s="38"/>
      <c r="DK45" s="38"/>
      <c r="DL45" s="38"/>
      <c r="DM45" s="38"/>
      <c r="DN45" s="38"/>
      <c r="DO45" s="38"/>
      <c r="DP45" s="38"/>
      <c r="DQ45" s="38"/>
      <c r="DR45" s="38"/>
      <c r="DS45" s="38"/>
      <c r="DT45" s="38"/>
      <c r="DU45" s="38"/>
      <c r="DV45" s="38"/>
      <c r="DW45" s="38"/>
      <c r="DX45" s="38"/>
      <c r="DY45" s="38"/>
      <c r="DZ45" s="38"/>
      <c r="EA45" s="38"/>
      <c r="EB45" s="38"/>
      <c r="EC45" s="38"/>
      <c r="ED45" s="38"/>
      <c r="EE45" s="38"/>
      <c r="EF45" s="38"/>
      <c r="EG45" s="38"/>
      <c r="EH45" s="38"/>
      <c r="EI45" s="38"/>
      <c r="EJ45" s="38"/>
      <c r="EK45" s="38"/>
      <c r="EL45" s="38"/>
      <c r="EM45" s="38"/>
      <c r="EN45" s="38"/>
      <c r="EO45" s="38"/>
      <c r="EP45" s="38"/>
      <c r="EQ45" s="38"/>
      <c r="ER45" s="38"/>
      <c r="ES45" s="38"/>
      <c r="ET45" s="38"/>
      <c r="EU45" s="38"/>
      <c r="EV45" s="38"/>
      <c r="EW45" s="38"/>
      <c r="EX45" s="38"/>
      <c r="EY45" s="38"/>
      <c r="EZ45" s="38"/>
      <c r="FA45" s="38"/>
      <c r="FB45" s="38"/>
      <c r="FC45" s="38"/>
      <c r="FD45" s="38"/>
      <c r="FE45" s="38"/>
      <c r="FF45" s="38"/>
      <c r="FG45" s="38"/>
      <c r="FH45" s="38"/>
      <c r="FI45" s="38"/>
      <c r="FJ45" s="38"/>
      <c r="FK45" s="38"/>
      <c r="FL45" s="38"/>
      <c r="FM45" s="38"/>
      <c r="FN45" s="38"/>
      <c r="FO45" s="38"/>
      <c r="FP45" s="38"/>
      <c r="FQ45" s="38"/>
      <c r="FR45" s="38"/>
      <c r="FS45" s="38"/>
      <c r="FT45" s="38"/>
      <c r="FU45" s="38"/>
      <c r="FV45" s="38"/>
      <c r="FW45" s="38"/>
      <c r="FX45" s="38"/>
      <c r="FY45" s="38"/>
      <c r="FZ45" s="38"/>
      <c r="GA45" s="38"/>
      <c r="GB45" s="38"/>
      <c r="GC45" s="38"/>
      <c r="GD45" s="38"/>
      <c r="GE45" s="38"/>
      <c r="GF45" s="38"/>
      <c r="GG45" s="38"/>
      <c r="GH45" s="38"/>
      <c r="GI45" s="38"/>
      <c r="GJ45" s="38"/>
      <c r="GK45" s="38"/>
      <c r="GL45" s="38"/>
      <c r="GM45" s="38"/>
      <c r="GN45" s="38"/>
      <c r="GO45" s="38"/>
      <c r="GP45" s="38"/>
      <c r="GQ45" s="38"/>
      <c r="GR45" s="38"/>
      <c r="GS45" s="38"/>
      <c r="GT45" s="38"/>
      <c r="GU45" s="38"/>
      <c r="GV45" s="38"/>
      <c r="GW45" s="38"/>
      <c r="GX45" s="38"/>
      <c r="GY45" s="38"/>
      <c r="GZ45" s="38"/>
      <c r="HA45" s="38"/>
      <c r="HB45" s="38"/>
      <c r="HC45" s="38"/>
      <c r="HD45" s="38"/>
      <c r="HE45" s="38"/>
      <c r="HF45" s="38"/>
      <c r="HG45" s="38"/>
      <c r="HH45" s="38"/>
      <c r="HI45" s="38"/>
      <c r="HJ45" s="38"/>
      <c r="HK45" s="38"/>
      <c r="HL45" s="38"/>
      <c r="HM45" s="38"/>
      <c r="HN45" s="38"/>
      <c r="HO45" s="38"/>
      <c r="HP45" s="38"/>
      <c r="HQ45" s="38"/>
      <c r="HR45" s="38"/>
      <c r="HS45" s="38"/>
      <c r="HT45" s="38"/>
      <c r="HU45" s="38"/>
      <c r="HV45" s="38"/>
      <c r="HW45" s="38"/>
      <c r="HX45" s="38"/>
      <c r="HY45" s="38"/>
      <c r="HZ45" s="38"/>
      <c r="IA45" s="38"/>
      <c r="IB45" s="38"/>
      <c r="IC45" s="38"/>
      <c r="ID45" s="38"/>
      <c r="IE45" s="38"/>
      <c r="IF45" s="38"/>
      <c r="IG45" s="38"/>
      <c r="IH45" s="38"/>
    </row>
    <row r="46" spans="2:242 16384:16384" s="41" customFormat="1" x14ac:dyDescent="0.2">
      <c r="D46" s="62" t="s">
        <v>194</v>
      </c>
      <c r="E46" s="52" t="s">
        <v>58</v>
      </c>
      <c r="F46" s="156" t="str">
        <f>IFERROR(F45/F42,"")</f>
        <v/>
      </c>
      <c r="M46" s="38"/>
      <c r="N46" s="38"/>
      <c r="O46" s="38"/>
      <c r="P46" s="38"/>
      <c r="Q46" s="38"/>
      <c r="R46" s="38"/>
      <c r="S46" s="38"/>
      <c r="T46" s="38"/>
      <c r="U46" s="38"/>
      <c r="V46" s="84"/>
      <c r="W46" s="38"/>
      <c r="X46" s="38"/>
      <c r="Y46" s="38"/>
      <c r="Z46" s="38"/>
      <c r="AA46" s="38"/>
      <c r="AB46" s="3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38"/>
      <c r="BB46" s="38"/>
      <c r="BC46" s="38"/>
      <c r="BD46" s="38"/>
      <c r="BE46" s="38"/>
      <c r="BF46" s="38"/>
      <c r="BG46" s="38"/>
      <c r="BH46" s="38"/>
      <c r="BI46" s="38"/>
      <c r="BJ46" s="38"/>
      <c r="BK46" s="38"/>
      <c r="BL46" s="38"/>
      <c r="BM46" s="38"/>
      <c r="BN46" s="38"/>
      <c r="BO46" s="38"/>
      <c r="BP46" s="38"/>
      <c r="BQ46" s="38"/>
      <c r="BR46" s="38"/>
      <c r="BS46" s="38"/>
      <c r="BT46" s="38"/>
      <c r="BU46" s="38"/>
      <c r="BV46" s="38"/>
      <c r="BW46" s="38"/>
      <c r="BX46" s="38"/>
      <c r="BY46" s="38"/>
      <c r="BZ46" s="38"/>
      <c r="CA46" s="38"/>
      <c r="CB46" s="38"/>
      <c r="CC46" s="38"/>
      <c r="CD46" s="38"/>
      <c r="CE46" s="38"/>
      <c r="CF46" s="38"/>
      <c r="CG46" s="38"/>
      <c r="CH46" s="38"/>
      <c r="CI46" s="38"/>
      <c r="CJ46" s="38"/>
      <c r="CK46" s="38"/>
      <c r="CL46" s="38"/>
      <c r="CM46" s="38"/>
      <c r="CN46" s="38"/>
      <c r="CO46" s="38"/>
      <c r="CP46" s="38"/>
      <c r="CQ46" s="38"/>
      <c r="CR46" s="38"/>
      <c r="CS46" s="38"/>
      <c r="CT46" s="38"/>
      <c r="CU46" s="38"/>
      <c r="CV46" s="38"/>
      <c r="CW46" s="38"/>
      <c r="CX46" s="38"/>
      <c r="CY46" s="38"/>
      <c r="CZ46" s="38"/>
      <c r="DA46" s="38"/>
      <c r="DB46" s="38"/>
      <c r="DC46" s="38"/>
      <c r="DD46" s="38"/>
      <c r="DE46" s="38"/>
      <c r="DF46" s="38"/>
      <c r="DG46" s="38"/>
      <c r="DH46" s="38"/>
      <c r="DI46" s="38"/>
      <c r="DJ46" s="38"/>
      <c r="DK46" s="38"/>
      <c r="DL46" s="38"/>
      <c r="DM46" s="38"/>
      <c r="DN46" s="38"/>
      <c r="DO46" s="38"/>
      <c r="DP46" s="38"/>
      <c r="DQ46" s="38"/>
      <c r="DR46" s="38"/>
      <c r="DS46" s="38"/>
      <c r="DT46" s="38"/>
      <c r="DU46" s="38"/>
      <c r="DV46" s="38"/>
      <c r="DW46" s="38"/>
      <c r="DX46" s="38"/>
      <c r="DY46" s="38"/>
      <c r="DZ46" s="38"/>
      <c r="EA46" s="38"/>
      <c r="EB46" s="38"/>
      <c r="EC46" s="38"/>
      <c r="ED46" s="38"/>
      <c r="EE46" s="38"/>
      <c r="EF46" s="38"/>
      <c r="EG46" s="38"/>
      <c r="EH46" s="38"/>
      <c r="EI46" s="38"/>
      <c r="EJ46" s="38"/>
      <c r="EK46" s="38"/>
      <c r="EL46" s="38"/>
      <c r="EM46" s="38"/>
      <c r="EN46" s="38"/>
      <c r="EO46" s="38"/>
      <c r="EP46" s="38"/>
      <c r="EQ46" s="38"/>
      <c r="ER46" s="38"/>
      <c r="ES46" s="38"/>
      <c r="ET46" s="38"/>
      <c r="EU46" s="38"/>
      <c r="EV46" s="38"/>
      <c r="EW46" s="38"/>
      <c r="EX46" s="38"/>
      <c r="EY46" s="38"/>
      <c r="EZ46" s="38"/>
      <c r="FA46" s="38"/>
      <c r="FB46" s="38"/>
      <c r="FC46" s="38"/>
      <c r="FD46" s="38"/>
      <c r="FE46" s="38"/>
      <c r="FF46" s="38"/>
      <c r="FG46" s="38"/>
      <c r="FH46" s="38"/>
      <c r="FI46" s="38"/>
      <c r="FJ46" s="38"/>
      <c r="FK46" s="38"/>
      <c r="FL46" s="38"/>
      <c r="FM46" s="38"/>
      <c r="FN46" s="38"/>
      <c r="FO46" s="38"/>
      <c r="FP46" s="38"/>
      <c r="FQ46" s="38"/>
      <c r="FR46" s="38"/>
      <c r="FS46" s="38"/>
      <c r="FT46" s="38"/>
      <c r="FU46" s="38"/>
      <c r="FV46" s="38"/>
      <c r="FW46" s="38"/>
      <c r="FX46" s="38"/>
      <c r="FY46" s="38"/>
      <c r="FZ46" s="38"/>
      <c r="GA46" s="38"/>
      <c r="GB46" s="38"/>
      <c r="GC46" s="38"/>
      <c r="GD46" s="38"/>
      <c r="GE46" s="38"/>
      <c r="GF46" s="38"/>
      <c r="GG46" s="38"/>
      <c r="GH46" s="38"/>
      <c r="GI46" s="38"/>
      <c r="GJ46" s="38"/>
      <c r="GK46" s="38"/>
      <c r="GL46" s="38"/>
      <c r="GM46" s="38"/>
      <c r="GN46" s="38"/>
      <c r="GO46" s="38"/>
      <c r="GP46" s="38"/>
      <c r="GQ46" s="38"/>
      <c r="GR46" s="38"/>
      <c r="GS46" s="38"/>
      <c r="GT46" s="38"/>
      <c r="GU46" s="38"/>
      <c r="GV46" s="38"/>
      <c r="GW46" s="38"/>
      <c r="GX46" s="38"/>
      <c r="GY46" s="38"/>
      <c r="GZ46" s="38"/>
      <c r="HA46" s="38"/>
      <c r="HB46" s="38"/>
      <c r="HC46" s="38"/>
      <c r="HD46" s="38"/>
      <c r="HE46" s="38"/>
      <c r="HF46" s="38"/>
      <c r="HG46" s="38"/>
      <c r="HH46" s="38"/>
      <c r="HI46" s="38"/>
      <c r="HJ46" s="38"/>
      <c r="HK46" s="38"/>
      <c r="HL46" s="38"/>
      <c r="HM46" s="38"/>
      <c r="HN46" s="38"/>
      <c r="HO46" s="38"/>
      <c r="HP46" s="38"/>
      <c r="HQ46" s="38"/>
      <c r="HR46" s="38"/>
      <c r="HS46" s="38"/>
      <c r="HT46" s="38"/>
      <c r="HU46" s="38"/>
      <c r="HV46" s="38"/>
      <c r="HW46" s="38"/>
      <c r="HX46" s="38"/>
      <c r="HY46" s="38"/>
      <c r="HZ46" s="38"/>
      <c r="IA46" s="38"/>
      <c r="IB46" s="38"/>
      <c r="IC46" s="38"/>
      <c r="ID46" s="38"/>
      <c r="IE46" s="38"/>
      <c r="IF46" s="38"/>
      <c r="IG46" s="38"/>
      <c r="IH46" s="38"/>
    </row>
    <row r="47" spans="2:242 16384:16384" s="41" customFormat="1" x14ac:dyDescent="0.2">
      <c r="D47" s="47" t="s">
        <v>269</v>
      </c>
      <c r="E47" s="135"/>
      <c r="F47" s="135" t="s">
        <v>294</v>
      </c>
      <c r="G47" s="135" t="s">
        <v>280</v>
      </c>
      <c r="H47" s="135" t="s">
        <v>281</v>
      </c>
      <c r="M47" s="38"/>
      <c r="N47" s="38"/>
      <c r="O47" s="38"/>
      <c r="P47" s="38"/>
      <c r="Q47" s="38"/>
      <c r="R47" s="38"/>
      <c r="S47" s="38"/>
      <c r="T47" s="38"/>
      <c r="U47" s="38"/>
      <c r="V47" s="84"/>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38"/>
      <c r="BB47" s="38"/>
      <c r="BC47" s="38"/>
      <c r="BD47" s="38"/>
      <c r="BE47" s="38"/>
      <c r="BF47" s="38"/>
      <c r="BG47" s="38"/>
      <c r="BH47" s="38"/>
      <c r="BI47" s="38"/>
      <c r="BJ47" s="38"/>
      <c r="BK47" s="38"/>
      <c r="BL47" s="38"/>
      <c r="BM47" s="38"/>
      <c r="BN47" s="38"/>
      <c r="BO47" s="38"/>
      <c r="BP47" s="38"/>
      <c r="BQ47" s="38"/>
      <c r="BR47" s="38"/>
      <c r="BS47" s="38"/>
      <c r="BT47" s="38"/>
      <c r="BU47" s="38"/>
      <c r="BV47" s="38"/>
      <c r="BW47" s="38"/>
      <c r="BX47" s="38"/>
      <c r="BY47" s="38"/>
      <c r="BZ47" s="38"/>
      <c r="CA47" s="38"/>
      <c r="CB47" s="38"/>
      <c r="CC47" s="38"/>
      <c r="CD47" s="38"/>
      <c r="CE47" s="38"/>
      <c r="CF47" s="38"/>
      <c r="CG47" s="38"/>
      <c r="CH47" s="38"/>
      <c r="CI47" s="38"/>
      <c r="CJ47" s="38"/>
      <c r="CK47" s="38"/>
      <c r="CL47" s="38"/>
      <c r="CM47" s="38"/>
      <c r="CN47" s="38"/>
      <c r="CO47" s="38"/>
      <c r="CP47" s="38"/>
      <c r="CQ47" s="38"/>
      <c r="CR47" s="38"/>
      <c r="CS47" s="38"/>
      <c r="CT47" s="38"/>
      <c r="CU47" s="38"/>
      <c r="CV47" s="38"/>
      <c r="CW47" s="38"/>
      <c r="CX47" s="38"/>
      <c r="CY47" s="38"/>
      <c r="CZ47" s="38"/>
      <c r="DA47" s="38"/>
      <c r="DB47" s="38"/>
      <c r="DC47" s="38"/>
      <c r="DD47" s="38"/>
      <c r="DE47" s="38"/>
      <c r="DF47" s="38"/>
      <c r="DG47" s="38"/>
      <c r="DH47" s="38"/>
      <c r="DI47" s="38"/>
      <c r="DJ47" s="38"/>
      <c r="DK47" s="38"/>
      <c r="DL47" s="38"/>
      <c r="DM47" s="38"/>
      <c r="DN47" s="38"/>
      <c r="DO47" s="38"/>
      <c r="DP47" s="38"/>
      <c r="DQ47" s="38"/>
      <c r="DR47" s="38"/>
      <c r="DS47" s="38"/>
      <c r="DT47" s="38"/>
      <c r="DU47" s="38"/>
      <c r="DV47" s="38"/>
      <c r="DW47" s="38"/>
      <c r="DX47" s="38"/>
      <c r="DY47" s="38"/>
      <c r="DZ47" s="38"/>
      <c r="EA47" s="38"/>
      <c r="EB47" s="38"/>
      <c r="EC47" s="38"/>
      <c r="ED47" s="38"/>
      <c r="EE47" s="38"/>
      <c r="EF47" s="38"/>
      <c r="EG47" s="38"/>
      <c r="EH47" s="38"/>
      <c r="EI47" s="38"/>
      <c r="EJ47" s="38"/>
      <c r="EK47" s="38"/>
      <c r="EL47" s="38"/>
      <c r="EM47" s="38"/>
      <c r="EN47" s="38"/>
      <c r="EO47" s="38"/>
      <c r="EP47" s="38"/>
      <c r="EQ47" s="38"/>
      <c r="ER47" s="38"/>
      <c r="ES47" s="38"/>
      <c r="ET47" s="38"/>
      <c r="EU47" s="38"/>
      <c r="EV47" s="38"/>
      <c r="EW47" s="38"/>
      <c r="EX47" s="38"/>
      <c r="EY47" s="38"/>
      <c r="EZ47" s="38"/>
      <c r="FA47" s="38"/>
      <c r="FB47" s="38"/>
      <c r="FC47" s="38"/>
      <c r="FD47" s="38"/>
      <c r="FE47" s="38"/>
      <c r="FF47" s="38"/>
      <c r="FG47" s="38"/>
      <c r="FH47" s="38"/>
      <c r="FI47" s="38"/>
      <c r="FJ47" s="38"/>
      <c r="FK47" s="38"/>
      <c r="FL47" s="38"/>
      <c r="FM47" s="38"/>
      <c r="FN47" s="38"/>
      <c r="FO47" s="38"/>
      <c r="FP47" s="38"/>
      <c r="FQ47" s="38"/>
      <c r="FR47" s="38"/>
      <c r="FS47" s="38"/>
      <c r="FT47" s="38"/>
      <c r="FU47" s="38"/>
      <c r="FV47" s="38"/>
      <c r="FW47" s="38"/>
      <c r="FX47" s="38"/>
      <c r="FY47" s="38"/>
      <c r="FZ47" s="38"/>
      <c r="GA47" s="38"/>
      <c r="GB47" s="38"/>
      <c r="GC47" s="38"/>
      <c r="GD47" s="38"/>
      <c r="GE47" s="38"/>
      <c r="GF47" s="38"/>
      <c r="GG47" s="38"/>
      <c r="GH47" s="38"/>
      <c r="GI47" s="38"/>
      <c r="GJ47" s="38"/>
      <c r="GK47" s="38"/>
      <c r="GL47" s="38"/>
      <c r="GM47" s="38"/>
      <c r="GN47" s="38"/>
      <c r="GO47" s="38"/>
      <c r="GP47" s="38"/>
      <c r="GQ47" s="38"/>
      <c r="GR47" s="38"/>
      <c r="GS47" s="38"/>
      <c r="GT47" s="38"/>
      <c r="GU47" s="38"/>
      <c r="GV47" s="38"/>
      <c r="GW47" s="38"/>
      <c r="GX47" s="38"/>
      <c r="GY47" s="38"/>
      <c r="GZ47" s="38"/>
      <c r="HA47" s="38"/>
      <c r="HB47" s="38"/>
      <c r="HC47" s="38"/>
      <c r="HD47" s="38"/>
      <c r="HE47" s="38"/>
      <c r="HF47" s="38"/>
      <c r="HG47" s="38"/>
      <c r="HH47" s="38"/>
      <c r="HI47" s="38"/>
      <c r="HJ47" s="38"/>
      <c r="HK47" s="38"/>
      <c r="HL47" s="38"/>
      <c r="HM47" s="38"/>
      <c r="HN47" s="38"/>
      <c r="HO47" s="38"/>
      <c r="HP47" s="38"/>
      <c r="HQ47" s="38"/>
      <c r="HR47" s="38"/>
      <c r="HS47" s="38"/>
      <c r="HT47" s="38"/>
      <c r="HU47" s="38"/>
      <c r="HV47" s="38"/>
      <c r="HW47" s="38"/>
      <c r="HX47" s="38"/>
      <c r="HY47" s="38"/>
      <c r="HZ47" s="38"/>
      <c r="IA47" s="38"/>
      <c r="IB47" s="38"/>
      <c r="IC47" s="38"/>
      <c r="ID47" s="38"/>
      <c r="IE47" s="38"/>
      <c r="IF47" s="38"/>
      <c r="IG47" s="38"/>
      <c r="IH47" s="38"/>
    </row>
    <row r="48" spans="2:242 16384:16384" s="41" customFormat="1" x14ac:dyDescent="0.2">
      <c r="D48" s="144" t="s">
        <v>268</v>
      </c>
      <c r="E48" s="67"/>
      <c r="F48" s="67"/>
      <c r="G48" s="67"/>
      <c r="H48" s="157">
        <f>Calculation!O$5</f>
        <v>1</v>
      </c>
      <c r="I48" s="157">
        <f>Calculation!P$5</f>
        <v>2</v>
      </c>
      <c r="J48" s="157">
        <f>Calculation!Q$5</f>
        <v>3</v>
      </c>
      <c r="K48" s="157">
        <f>Calculation!R$5</f>
        <v>4</v>
      </c>
      <c r="L48" s="157">
        <f>Calculation!S$5</f>
        <v>5</v>
      </c>
      <c r="M48" s="157">
        <f>Calculation!T$5</f>
        <v>6</v>
      </c>
      <c r="N48" s="157">
        <f>Calculation!U$5</f>
        <v>7</v>
      </c>
      <c r="O48" s="157">
        <f>Calculation!V$5</f>
        <v>8</v>
      </c>
      <c r="P48" s="157">
        <f>Calculation!W$5</f>
        <v>9</v>
      </c>
      <c r="Q48" s="157">
        <f>Calculation!X$5</f>
        <v>10</v>
      </c>
      <c r="R48" s="157">
        <f>Calculation!Y$5</f>
        <v>11</v>
      </c>
      <c r="S48" s="157">
        <f>Calculation!Z$5</f>
        <v>12</v>
      </c>
      <c r="T48" s="38"/>
      <c r="U48" s="38"/>
      <c r="V48" s="84"/>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c r="CV48" s="38"/>
      <c r="CW48" s="38"/>
      <c r="CX48" s="38"/>
      <c r="CY48" s="38"/>
      <c r="CZ48" s="38"/>
      <c r="DA48" s="38"/>
      <c r="DB48" s="38"/>
      <c r="DC48" s="38"/>
      <c r="DD48" s="38"/>
      <c r="DE48" s="38"/>
      <c r="DF48" s="38"/>
      <c r="DG48" s="38"/>
      <c r="DH48" s="38"/>
      <c r="DI48" s="38"/>
      <c r="DJ48" s="38"/>
      <c r="DK48" s="38"/>
      <c r="DL48" s="38"/>
      <c r="DM48" s="38"/>
      <c r="DN48" s="38"/>
      <c r="DO48" s="38"/>
      <c r="DP48" s="38"/>
      <c r="DQ48" s="38"/>
      <c r="DR48" s="38"/>
      <c r="DS48" s="38"/>
      <c r="DT48" s="38"/>
      <c r="DU48" s="38"/>
      <c r="DV48" s="38"/>
      <c r="DW48" s="38"/>
      <c r="DX48" s="38"/>
      <c r="DY48" s="38"/>
      <c r="DZ48" s="38"/>
      <c r="EA48" s="38"/>
      <c r="EB48" s="38"/>
      <c r="EC48" s="38"/>
      <c r="ED48" s="38"/>
      <c r="EE48" s="38"/>
      <c r="EF48" s="38"/>
      <c r="EG48" s="38"/>
      <c r="EH48" s="38"/>
      <c r="EI48" s="38"/>
      <c r="EJ48" s="38"/>
      <c r="EK48" s="38"/>
      <c r="EL48" s="38"/>
      <c r="EM48" s="38"/>
      <c r="EN48" s="38"/>
      <c r="EO48" s="38"/>
      <c r="EP48" s="38"/>
      <c r="EQ48" s="38"/>
      <c r="ER48" s="38"/>
      <c r="ES48" s="38"/>
      <c r="ET48" s="38"/>
      <c r="EU48" s="38"/>
      <c r="EV48" s="38"/>
      <c r="EW48" s="38"/>
      <c r="EX48" s="38"/>
      <c r="EY48" s="38"/>
      <c r="EZ48" s="38"/>
      <c r="FA48" s="38"/>
      <c r="FB48" s="38"/>
      <c r="FC48" s="38"/>
      <c r="FD48" s="38"/>
      <c r="FE48" s="38"/>
      <c r="FF48" s="38"/>
      <c r="FG48" s="38"/>
      <c r="FH48" s="38"/>
      <c r="FI48" s="38"/>
      <c r="FJ48" s="38"/>
      <c r="FK48" s="38"/>
      <c r="FL48" s="38"/>
      <c r="FM48" s="38"/>
      <c r="FN48" s="38"/>
      <c r="FO48" s="38"/>
      <c r="FP48" s="38"/>
      <c r="FQ48" s="38"/>
      <c r="FR48" s="38"/>
      <c r="FS48" s="38"/>
      <c r="FT48" s="38"/>
      <c r="FU48" s="38"/>
      <c r="FV48" s="38"/>
      <c r="FW48" s="38"/>
      <c r="FX48" s="38"/>
      <c r="FY48" s="38"/>
      <c r="FZ48" s="38"/>
      <c r="GA48" s="38"/>
      <c r="GB48" s="38"/>
      <c r="GC48" s="38"/>
      <c r="GD48" s="38"/>
      <c r="GE48" s="38"/>
      <c r="GF48" s="38"/>
      <c r="GG48" s="38"/>
      <c r="GH48" s="38"/>
      <c r="GI48" s="38"/>
      <c r="GJ48" s="38"/>
      <c r="GK48" s="38"/>
      <c r="GL48" s="38"/>
      <c r="GM48" s="38"/>
      <c r="GN48" s="38"/>
      <c r="GO48" s="38"/>
      <c r="GP48" s="38"/>
      <c r="GQ48" s="38"/>
      <c r="GR48" s="38"/>
      <c r="GS48" s="38"/>
      <c r="GT48" s="38"/>
      <c r="GU48" s="38"/>
      <c r="GV48" s="38"/>
      <c r="GW48" s="38"/>
      <c r="GX48" s="38"/>
      <c r="GY48" s="38"/>
      <c r="GZ48" s="38"/>
      <c r="HA48" s="38"/>
      <c r="HB48" s="38"/>
      <c r="HC48" s="38"/>
      <c r="HD48" s="38"/>
      <c r="HE48" s="38"/>
      <c r="HF48" s="38"/>
      <c r="HG48" s="38"/>
      <c r="HH48" s="38"/>
      <c r="HI48" s="38"/>
      <c r="HJ48" s="38"/>
      <c r="HK48" s="38"/>
      <c r="HL48" s="38"/>
      <c r="HM48" s="38"/>
      <c r="HN48" s="38"/>
      <c r="HO48" s="38"/>
      <c r="HP48" s="38"/>
      <c r="HQ48" s="38"/>
      <c r="HR48" s="38"/>
      <c r="HS48" s="38"/>
      <c r="HT48" s="38"/>
      <c r="HU48" s="38"/>
      <c r="HV48" s="38"/>
      <c r="HW48" s="38"/>
      <c r="HX48" s="38"/>
      <c r="HY48" s="38"/>
      <c r="HZ48" s="38"/>
      <c r="IA48" s="38"/>
      <c r="IB48" s="38"/>
      <c r="IC48" s="38"/>
      <c r="ID48" s="38"/>
      <c r="IE48" s="38"/>
      <c r="IF48" s="38"/>
      <c r="IG48" s="38"/>
      <c r="IH48" s="38"/>
    </row>
    <row r="49" spans="2:242" s="41" customFormat="1" x14ac:dyDescent="0.2">
      <c r="D49" s="51" t="s">
        <v>57</v>
      </c>
      <c r="E49" s="52" t="s">
        <v>155</v>
      </c>
      <c r="F49" s="158">
        <f>_xlfn.MAXIFS(H49:S49,H49:S49,"&lt;&gt;"&amp;0)</f>
        <v>0</v>
      </c>
      <c r="G49" s="158" t="str">
        <f>IFERROR(AVERAGEIFS(H49:S49,H49:S49,"&lt;&gt;"&amp;0),"")</f>
        <v/>
      </c>
      <c r="H49" s="158" t="str">
        <f>IFERROR(IF(Calculation!O$106=0,0,SUM(Calculation!O$147)/Calculation!O$106),"")</f>
        <v/>
      </c>
      <c r="I49" s="158" t="str">
        <f>IFERROR(IF(Calculation!P$106=0,0,SUM(Calculation!P$147)/Calculation!P$106),"")</f>
        <v/>
      </c>
      <c r="J49" s="158" t="str">
        <f>IFERROR(IF(Calculation!Q$106=0,0,SUM(Calculation!Q$147)/Calculation!Q$106),"")</f>
        <v/>
      </c>
      <c r="K49" s="158" t="str">
        <f>IFERROR(IF(Calculation!R$106=0,0,SUM(Calculation!R$147)/Calculation!R$106),"")</f>
        <v/>
      </c>
      <c r="L49" s="158" t="str">
        <f>IFERROR(IF(Calculation!S$106=0,0,SUM(Calculation!S$147)/Calculation!S$106),"")</f>
        <v/>
      </c>
      <c r="M49" s="158" t="str">
        <f>IFERROR(IF(Calculation!T$106=0,0,SUM(Calculation!T$147)/Calculation!T$106),"")</f>
        <v/>
      </c>
      <c r="N49" s="158" t="str">
        <f>IFERROR(IF(Calculation!U$106=0,0,SUM(Calculation!U$147)/Calculation!U$106),"")</f>
        <v/>
      </c>
      <c r="O49" s="158" t="str">
        <f>IFERROR(IF(Calculation!V$106=0,0,SUM(Calculation!V$147)/Calculation!V$106),"")</f>
        <v/>
      </c>
      <c r="P49" s="158" t="str">
        <f>IFERROR(IF(Calculation!W$106=0,0,SUM(Calculation!W$147)/Calculation!W$106),"")</f>
        <v/>
      </c>
      <c r="Q49" s="158" t="str">
        <f>IFERROR(IF(Calculation!X$106=0,0,SUM(Calculation!X$147)/Calculation!X$106),"")</f>
        <v/>
      </c>
      <c r="R49" s="158" t="str">
        <f>IFERROR(IF(Calculation!Y$106=0,0,SUM(Calculation!Y$147)/Calculation!Y$106),"")</f>
        <v/>
      </c>
      <c r="S49" s="158" t="str">
        <f>IFERROR(IF(Calculation!Z$106=0,0,SUM(Calculation!Z$147)/Calculation!Z$106),"")</f>
        <v/>
      </c>
      <c r="T49" s="38"/>
      <c r="U49" s="38"/>
      <c r="V49" s="84"/>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c r="BC49" s="38"/>
      <c r="BD49" s="38"/>
      <c r="BE49" s="38"/>
      <c r="BF49" s="38"/>
      <c r="BG49" s="38"/>
      <c r="BH49" s="38"/>
      <c r="BI49" s="38"/>
      <c r="BJ49" s="38"/>
      <c r="BK49" s="38"/>
      <c r="BL49" s="38"/>
      <c r="BM49" s="38"/>
      <c r="BN49" s="38"/>
      <c r="BO49" s="38"/>
      <c r="BP49" s="38"/>
      <c r="BQ49" s="38"/>
      <c r="BR49" s="38"/>
      <c r="BS49" s="38"/>
      <c r="BT49" s="38"/>
      <c r="BU49" s="38"/>
      <c r="BV49" s="38"/>
      <c r="BW49" s="38"/>
      <c r="BX49" s="38"/>
      <c r="BY49" s="38"/>
      <c r="BZ49" s="38"/>
      <c r="CA49" s="38"/>
      <c r="CB49" s="38"/>
      <c r="CC49" s="38"/>
      <c r="CD49" s="38"/>
      <c r="CE49" s="38"/>
      <c r="CF49" s="38"/>
      <c r="CG49" s="38"/>
      <c r="CH49" s="38"/>
      <c r="CI49" s="38"/>
      <c r="CJ49" s="38"/>
      <c r="CK49" s="38"/>
      <c r="CL49" s="38"/>
      <c r="CM49" s="38"/>
      <c r="CN49" s="38"/>
      <c r="CO49" s="38"/>
      <c r="CP49" s="38"/>
      <c r="CQ49" s="38"/>
      <c r="CR49" s="38"/>
      <c r="CS49" s="38"/>
      <c r="CT49" s="38"/>
      <c r="CU49" s="38"/>
      <c r="CV49" s="38"/>
      <c r="CW49" s="38"/>
      <c r="CX49" s="38"/>
      <c r="CY49" s="38"/>
      <c r="CZ49" s="38"/>
      <c r="DA49" s="38"/>
      <c r="DB49" s="38"/>
      <c r="DC49" s="38"/>
      <c r="DD49" s="38"/>
      <c r="DE49" s="38"/>
      <c r="DF49" s="38"/>
      <c r="DG49" s="38"/>
      <c r="DH49" s="38"/>
      <c r="DI49" s="38"/>
      <c r="DJ49" s="38"/>
      <c r="DK49" s="38"/>
      <c r="DL49" s="38"/>
      <c r="DM49" s="38"/>
      <c r="DN49" s="38"/>
      <c r="DO49" s="38"/>
      <c r="DP49" s="38"/>
      <c r="DQ49" s="38"/>
      <c r="DR49" s="38"/>
      <c r="DS49" s="38"/>
      <c r="DT49" s="38"/>
      <c r="DU49" s="38"/>
      <c r="DV49" s="38"/>
      <c r="DW49" s="38"/>
      <c r="DX49" s="38"/>
      <c r="DY49" s="38"/>
      <c r="DZ49" s="38"/>
      <c r="EA49" s="38"/>
      <c r="EB49" s="38"/>
      <c r="EC49" s="38"/>
      <c r="ED49" s="38"/>
      <c r="EE49" s="38"/>
      <c r="EF49" s="38"/>
      <c r="EG49" s="38"/>
      <c r="EH49" s="38"/>
      <c r="EI49" s="38"/>
      <c r="EJ49" s="38"/>
      <c r="EK49" s="38"/>
      <c r="EL49" s="38"/>
      <c r="EM49" s="38"/>
      <c r="EN49" s="38"/>
      <c r="EO49" s="38"/>
      <c r="EP49" s="38"/>
      <c r="EQ49" s="38"/>
      <c r="ER49" s="38"/>
      <c r="ES49" s="38"/>
      <c r="ET49" s="38"/>
      <c r="EU49" s="38"/>
      <c r="EV49" s="38"/>
      <c r="EW49" s="38"/>
      <c r="EX49" s="38"/>
      <c r="EY49" s="38"/>
      <c r="EZ49" s="38"/>
      <c r="FA49" s="38"/>
      <c r="FB49" s="38"/>
      <c r="FC49" s="38"/>
      <c r="FD49" s="38"/>
      <c r="FE49" s="38"/>
      <c r="FF49" s="38"/>
      <c r="FG49" s="38"/>
      <c r="FH49" s="38"/>
      <c r="FI49" s="38"/>
      <c r="FJ49" s="38"/>
      <c r="FK49" s="38"/>
      <c r="FL49" s="38"/>
      <c r="FM49" s="38"/>
      <c r="FN49" s="38"/>
      <c r="FO49" s="38"/>
      <c r="FP49" s="38"/>
      <c r="FQ49" s="38"/>
      <c r="FR49" s="38"/>
      <c r="FS49" s="38"/>
      <c r="FT49" s="38"/>
      <c r="FU49" s="38"/>
      <c r="FV49" s="38"/>
      <c r="FW49" s="38"/>
      <c r="FX49" s="38"/>
      <c r="FY49" s="38"/>
      <c r="FZ49" s="38"/>
      <c r="GA49" s="38"/>
      <c r="GB49" s="38"/>
      <c r="GC49" s="38"/>
      <c r="GD49" s="38"/>
      <c r="GE49" s="38"/>
      <c r="GF49" s="38"/>
      <c r="GG49" s="38"/>
      <c r="GH49" s="38"/>
      <c r="GI49" s="38"/>
      <c r="GJ49" s="38"/>
      <c r="GK49" s="38"/>
      <c r="GL49" s="38"/>
      <c r="GM49" s="38"/>
      <c r="GN49" s="38"/>
      <c r="GO49" s="38"/>
      <c r="GP49" s="38"/>
      <c r="GQ49" s="38"/>
      <c r="GR49" s="38"/>
      <c r="GS49" s="38"/>
      <c r="GT49" s="38"/>
      <c r="GU49" s="38"/>
      <c r="GV49" s="38"/>
      <c r="GW49" s="38"/>
      <c r="GX49" s="38"/>
      <c r="GY49" s="38"/>
      <c r="GZ49" s="38"/>
      <c r="HA49" s="38"/>
      <c r="HB49" s="38"/>
      <c r="HC49" s="38"/>
      <c r="HD49" s="38"/>
      <c r="HE49" s="38"/>
      <c r="HF49" s="38"/>
      <c r="HG49" s="38"/>
      <c r="HH49" s="38"/>
      <c r="HI49" s="38"/>
      <c r="HJ49" s="38"/>
      <c r="HK49" s="38"/>
      <c r="HL49" s="38"/>
      <c r="HM49" s="38"/>
      <c r="HN49" s="38"/>
      <c r="HO49" s="38"/>
      <c r="HP49" s="38"/>
      <c r="HQ49" s="38"/>
      <c r="HR49" s="38"/>
      <c r="HS49" s="38"/>
      <c r="HT49" s="38"/>
      <c r="HU49" s="38"/>
      <c r="HV49" s="38"/>
      <c r="HW49" s="38"/>
      <c r="HX49" s="38"/>
      <c r="HY49" s="38"/>
      <c r="HZ49" s="38"/>
      <c r="IA49" s="38"/>
      <c r="IB49" s="38"/>
      <c r="IC49" s="38"/>
      <c r="ID49" s="38"/>
      <c r="IE49" s="38"/>
      <c r="IF49" s="38"/>
      <c r="IG49" s="38"/>
      <c r="IH49" s="38"/>
    </row>
    <row r="50" spans="2:242" s="41" customFormat="1" x14ac:dyDescent="0.2">
      <c r="D50" s="51" t="s">
        <v>196</v>
      </c>
      <c r="E50" s="52" t="s">
        <v>155</v>
      </c>
      <c r="F50" s="158">
        <f t="shared" ref="F50:F51" si="1">_xlfn.MAXIFS(H50:S50,H50:S50,"&lt;&gt;"&amp;0)</f>
        <v>0</v>
      </c>
      <c r="G50" s="158" t="str">
        <f>IFERROR(AVERAGEIFS(H50:S50,H50:S50,"&lt;&gt;"&amp;0),"")</f>
        <v/>
      </c>
      <c r="H50" s="158" t="str">
        <f>IFERROR(IF(Calculation!O$106=0,0,SUM(Calculation!O$155)/Calculation!O$106),"")</f>
        <v/>
      </c>
      <c r="I50" s="158" t="str">
        <f>IFERROR(IF(Calculation!P$106=0,0,SUM(Calculation!P$155)/Calculation!P$106),"")</f>
        <v/>
      </c>
      <c r="J50" s="158" t="str">
        <f>IFERROR(IF(Calculation!Q$106=0,0,SUM(Calculation!Q$155)/Calculation!Q$106),"")</f>
        <v/>
      </c>
      <c r="K50" s="158" t="str">
        <f>IFERROR(IF(Calculation!R$106=0,0,SUM(Calculation!R$155)/Calculation!R$106),"")</f>
        <v/>
      </c>
      <c r="L50" s="158" t="str">
        <f>IFERROR(IF(Calculation!S$106=0,0,SUM(Calculation!S$155)/Calculation!S$106),"")</f>
        <v/>
      </c>
      <c r="M50" s="158" t="str">
        <f>IFERROR(IF(Calculation!T$106=0,0,SUM(Calculation!T$155)/Calculation!T$106),"")</f>
        <v/>
      </c>
      <c r="N50" s="158" t="str">
        <f>IFERROR(IF(Calculation!U$106=0,0,SUM(Calculation!U$155)/Calculation!U$106),"")</f>
        <v/>
      </c>
      <c r="O50" s="158" t="str">
        <f>IFERROR(IF(Calculation!V$106=0,0,SUM(Calculation!V$155)/Calculation!V$106),"")</f>
        <v/>
      </c>
      <c r="P50" s="158" t="str">
        <f>IFERROR(IF(Calculation!W$106=0,0,SUM(Calculation!W$155)/Calculation!W$106),"")</f>
        <v/>
      </c>
      <c r="Q50" s="158" t="str">
        <f>IFERROR(IF(Calculation!X$106=0,0,SUM(Calculation!X$155)/Calculation!X$106),"")</f>
        <v/>
      </c>
      <c r="R50" s="158" t="str">
        <f>IFERROR(IF(Calculation!Y$106=0,0,SUM(Calculation!Y$155)/Calculation!Y$106),"")</f>
        <v/>
      </c>
      <c r="S50" s="158" t="str">
        <f>IFERROR(IF(Calculation!Z$106=0,0,SUM(Calculation!Z$155)/Calculation!Z$106),"")</f>
        <v/>
      </c>
      <c r="T50" s="38"/>
      <c r="U50" s="38"/>
      <c r="V50" s="84"/>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c r="DY50" s="38"/>
      <c r="DZ50" s="38"/>
      <c r="EA50" s="38"/>
      <c r="EB50" s="38"/>
      <c r="EC50" s="38"/>
      <c r="ED50" s="38"/>
      <c r="EE50" s="38"/>
      <c r="EF50" s="38"/>
      <c r="EG50" s="38"/>
      <c r="EH50" s="38"/>
      <c r="EI50" s="38"/>
      <c r="EJ50" s="38"/>
      <c r="EK50" s="38"/>
      <c r="EL50" s="38"/>
      <c r="EM50" s="38"/>
      <c r="EN50" s="38"/>
      <c r="EO50" s="38"/>
      <c r="EP50" s="38"/>
      <c r="EQ50" s="38"/>
      <c r="ER50" s="38"/>
      <c r="ES50" s="38"/>
      <c r="ET50" s="38"/>
      <c r="EU50" s="38"/>
      <c r="EV50" s="38"/>
      <c r="EW50" s="38"/>
      <c r="EX50" s="38"/>
      <c r="EY50" s="38"/>
      <c r="EZ50" s="38"/>
      <c r="FA50" s="38"/>
      <c r="FB50" s="38"/>
      <c r="FC50" s="38"/>
      <c r="FD50" s="38"/>
      <c r="FE50" s="38"/>
      <c r="FF50" s="38"/>
      <c r="FG50" s="38"/>
      <c r="FH50" s="38"/>
      <c r="FI50" s="38"/>
      <c r="FJ50" s="38"/>
      <c r="FK50" s="38"/>
      <c r="FL50" s="38"/>
      <c r="FM50" s="38"/>
      <c r="FN50" s="38"/>
      <c r="FO50" s="38"/>
      <c r="FP50" s="38"/>
      <c r="FQ50" s="38"/>
      <c r="FR50" s="38"/>
      <c r="FS50" s="38"/>
      <c r="FT50" s="38"/>
      <c r="FU50" s="38"/>
      <c r="FV50" s="38"/>
      <c r="FW50" s="38"/>
      <c r="FX50" s="38"/>
      <c r="FY50" s="38"/>
      <c r="FZ50" s="38"/>
      <c r="GA50" s="38"/>
      <c r="GB50" s="38"/>
      <c r="GC50" s="38"/>
      <c r="GD50" s="38"/>
      <c r="GE50" s="38"/>
      <c r="GF50" s="38"/>
      <c r="GG50" s="38"/>
      <c r="GH50" s="38"/>
      <c r="GI50" s="38"/>
      <c r="GJ50" s="38"/>
      <c r="GK50" s="38"/>
      <c r="GL50" s="38"/>
      <c r="GM50" s="38"/>
      <c r="GN50" s="38"/>
      <c r="GO50" s="38"/>
      <c r="GP50" s="38"/>
      <c r="GQ50" s="38"/>
      <c r="GR50" s="38"/>
      <c r="GS50" s="38"/>
      <c r="GT50" s="38"/>
      <c r="GU50" s="38"/>
      <c r="GV50" s="38"/>
      <c r="GW50" s="38"/>
      <c r="GX50" s="38"/>
      <c r="GY50" s="38"/>
      <c r="GZ50" s="38"/>
      <c r="HA50" s="38"/>
      <c r="HB50" s="38"/>
      <c r="HC50" s="38"/>
      <c r="HD50" s="38"/>
      <c r="HE50" s="38"/>
      <c r="HF50" s="38"/>
      <c r="HG50" s="38"/>
      <c r="HH50" s="38"/>
      <c r="HI50" s="38"/>
      <c r="HJ50" s="38"/>
      <c r="HK50" s="38"/>
      <c r="HL50" s="38"/>
      <c r="HM50" s="38"/>
      <c r="HN50" s="38"/>
      <c r="HO50" s="38"/>
      <c r="HP50" s="38"/>
      <c r="HQ50" s="38"/>
      <c r="HR50" s="38"/>
      <c r="HS50" s="38"/>
      <c r="HT50" s="38"/>
      <c r="HU50" s="38"/>
      <c r="HV50" s="38"/>
      <c r="HW50" s="38"/>
      <c r="HX50" s="38"/>
      <c r="HY50" s="38"/>
      <c r="HZ50" s="38"/>
      <c r="IA50" s="38"/>
      <c r="IB50" s="38"/>
      <c r="IC50" s="38"/>
      <c r="ID50" s="38"/>
      <c r="IE50" s="38"/>
      <c r="IF50" s="38"/>
      <c r="IG50" s="38"/>
      <c r="IH50" s="38"/>
    </row>
    <row r="51" spans="2:242" s="41" customFormat="1" x14ac:dyDescent="0.2">
      <c r="D51" s="51" t="s">
        <v>156</v>
      </c>
      <c r="E51" s="52" t="s">
        <v>155</v>
      </c>
      <c r="F51" s="158">
        <f t="shared" si="1"/>
        <v>0</v>
      </c>
      <c r="G51" s="158" t="str">
        <f>IFERROR(AVERAGEIFS(H51:S51,H51:S51,"&lt;&gt;"&amp;0),"")</f>
        <v/>
      </c>
      <c r="H51" s="158" t="str">
        <f>IFERROR(IF(Calculation!O$106=0,0,SUM(Calculation!O$147+Calculation!O$155)/Calculation!O$106),"")</f>
        <v/>
      </c>
      <c r="I51" s="158" t="str">
        <f>IFERROR(IF(Calculation!P$106=0,0,SUM(Calculation!P$147+Calculation!P$155)/Calculation!P$106),"")</f>
        <v/>
      </c>
      <c r="J51" s="158" t="str">
        <f>IFERROR(IF(Calculation!Q$106=0,0,SUM(Calculation!Q$147+Calculation!Q$155)/Calculation!Q$106),"")</f>
        <v/>
      </c>
      <c r="K51" s="158" t="str">
        <f>IFERROR(IF(Calculation!R$106=0,0,SUM(Calculation!R$147+Calculation!R$155)/Calculation!R$106),"")</f>
        <v/>
      </c>
      <c r="L51" s="158" t="str">
        <f>IFERROR(IF(Calculation!S$106=0,0,SUM(Calculation!S$147+Calculation!S$155)/Calculation!S$106),"")</f>
        <v/>
      </c>
      <c r="M51" s="158" t="str">
        <f>IFERROR(IF(Calculation!T$106=0,0,SUM(Calculation!T$147+Calculation!T$155)/Calculation!T$106),"")</f>
        <v/>
      </c>
      <c r="N51" s="158" t="str">
        <f>IFERROR(IF(Calculation!U$106=0,0,SUM(Calculation!U$147+Calculation!U$155)/Calculation!U$106),"")</f>
        <v/>
      </c>
      <c r="O51" s="158" t="str">
        <f>IFERROR(IF(Calculation!V$106=0,0,SUM(Calculation!V$147+Calculation!V$155)/Calculation!V$106),"")</f>
        <v/>
      </c>
      <c r="P51" s="158" t="str">
        <f>IFERROR(IF(Calculation!W$106=0,0,SUM(Calculation!W$147+Calculation!W$155)/Calculation!W$106),"")</f>
        <v/>
      </c>
      <c r="Q51" s="158" t="str">
        <f>IFERROR(IF(Calculation!X$106=0,0,SUM(Calculation!X$147+Calculation!X$155)/Calculation!X$106),"")</f>
        <v/>
      </c>
      <c r="R51" s="158" t="str">
        <f>IFERROR(IF(Calculation!Y$106=0,0,SUM(Calculation!Y$147+Calculation!Y$155)/Calculation!Y$106),"")</f>
        <v/>
      </c>
      <c r="S51" s="158" t="str">
        <f>IFERROR(IF(Calculation!Z$106=0,0,SUM(Calculation!Z$147+Calculation!Z$155)/Calculation!Z$106),"")</f>
        <v/>
      </c>
      <c r="T51" s="38"/>
      <c r="U51" s="38"/>
      <c r="V51" s="84"/>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8"/>
      <c r="BP51" s="38"/>
      <c r="BQ51" s="38"/>
      <c r="BR51" s="38"/>
      <c r="BS51" s="38"/>
      <c r="BT51" s="38"/>
      <c r="BU51" s="38"/>
      <c r="BV51" s="38"/>
      <c r="BW51" s="38"/>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c r="DY51" s="38"/>
      <c r="DZ51" s="38"/>
      <c r="EA51" s="38"/>
      <c r="EB51" s="38"/>
      <c r="EC51" s="38"/>
      <c r="ED51" s="38"/>
      <c r="EE51" s="38"/>
      <c r="EF51" s="38"/>
      <c r="EG51" s="38"/>
      <c r="EH51" s="38"/>
      <c r="EI51" s="38"/>
      <c r="EJ51" s="38"/>
      <c r="EK51" s="38"/>
      <c r="EL51" s="38"/>
      <c r="EM51" s="38"/>
      <c r="EN51" s="38"/>
      <c r="EO51" s="38"/>
      <c r="EP51" s="38"/>
      <c r="EQ51" s="38"/>
      <c r="ER51" s="38"/>
      <c r="ES51" s="38"/>
      <c r="ET51" s="38"/>
      <c r="EU51" s="38"/>
      <c r="EV51" s="38"/>
      <c r="EW51" s="38"/>
      <c r="EX51" s="38"/>
      <c r="EY51" s="38"/>
      <c r="EZ51" s="38"/>
      <c r="FA51" s="38"/>
      <c r="FB51" s="38"/>
      <c r="FC51" s="38"/>
      <c r="FD51" s="38"/>
      <c r="FE51" s="38"/>
      <c r="FF51" s="38"/>
      <c r="FG51" s="38"/>
      <c r="FH51" s="38"/>
      <c r="FI51" s="38"/>
      <c r="FJ51" s="38"/>
      <c r="FK51" s="38"/>
      <c r="FL51" s="38"/>
      <c r="FM51" s="38"/>
      <c r="FN51" s="38"/>
      <c r="FO51" s="38"/>
      <c r="FP51" s="38"/>
      <c r="FQ51" s="38"/>
      <c r="FR51" s="38"/>
      <c r="FS51" s="38"/>
      <c r="FT51" s="38"/>
      <c r="FU51" s="38"/>
      <c r="FV51" s="38"/>
      <c r="FW51" s="38"/>
      <c r="FX51" s="38"/>
      <c r="FY51" s="38"/>
      <c r="FZ51" s="38"/>
      <c r="GA51" s="38"/>
      <c r="GB51" s="38"/>
      <c r="GC51" s="38"/>
      <c r="GD51" s="38"/>
      <c r="GE51" s="38"/>
      <c r="GF51" s="38"/>
      <c r="GG51" s="38"/>
      <c r="GH51" s="38"/>
      <c r="GI51" s="38"/>
      <c r="GJ51" s="38"/>
      <c r="GK51" s="38"/>
      <c r="GL51" s="38"/>
      <c r="GM51" s="38"/>
      <c r="GN51" s="38"/>
      <c r="GO51" s="38"/>
      <c r="GP51" s="38"/>
      <c r="GQ51" s="38"/>
      <c r="GR51" s="38"/>
      <c r="GS51" s="38"/>
      <c r="GT51" s="38"/>
      <c r="GU51" s="38"/>
      <c r="GV51" s="38"/>
      <c r="GW51" s="38"/>
      <c r="GX51" s="38"/>
      <c r="GY51" s="38"/>
      <c r="GZ51" s="38"/>
      <c r="HA51" s="38"/>
      <c r="HB51" s="38"/>
      <c r="HC51" s="38"/>
      <c r="HD51" s="38"/>
      <c r="HE51" s="38"/>
      <c r="HF51" s="38"/>
      <c r="HG51" s="38"/>
      <c r="HH51" s="38"/>
      <c r="HI51" s="38"/>
      <c r="HJ51" s="38"/>
      <c r="HK51" s="38"/>
      <c r="HL51" s="38"/>
      <c r="HM51" s="38"/>
      <c r="HN51" s="38"/>
      <c r="HO51" s="38"/>
      <c r="HP51" s="38"/>
      <c r="HQ51" s="38"/>
      <c r="HR51" s="38"/>
      <c r="HS51" s="38"/>
      <c r="HT51" s="38"/>
      <c r="HU51" s="38"/>
      <c r="HV51" s="38"/>
      <c r="HW51" s="38"/>
      <c r="HX51" s="38"/>
      <c r="HY51" s="38"/>
      <c r="HZ51" s="38"/>
      <c r="IA51" s="38"/>
      <c r="IB51" s="38"/>
      <c r="IC51" s="38"/>
      <c r="ID51" s="38"/>
      <c r="IE51" s="38"/>
      <c r="IF51" s="38"/>
      <c r="IG51" s="38"/>
      <c r="IH51" s="38"/>
    </row>
    <row r="52" spans="2:242" s="41" customFormat="1" x14ac:dyDescent="0.2">
      <c r="D52" s="47" t="s">
        <v>195</v>
      </c>
      <c r="E52" s="135"/>
      <c r="F52" s="135" t="s">
        <v>294</v>
      </c>
      <c r="G52" s="135" t="s">
        <v>280</v>
      </c>
      <c r="H52" s="135" t="s">
        <v>281</v>
      </c>
      <c r="M52" s="38"/>
      <c r="N52" s="38"/>
      <c r="O52" s="38"/>
      <c r="P52" s="38"/>
      <c r="Q52" s="38"/>
      <c r="R52" s="38"/>
      <c r="S52" s="38"/>
      <c r="T52" s="38"/>
      <c r="U52" s="38"/>
      <c r="V52" s="84"/>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38"/>
      <c r="EE52" s="38"/>
      <c r="EF52" s="38"/>
      <c r="EG52" s="38"/>
      <c r="EH52" s="38"/>
      <c r="EI52" s="38"/>
      <c r="EJ52" s="38"/>
      <c r="EK52" s="38"/>
      <c r="EL52" s="38"/>
      <c r="EM52" s="38"/>
      <c r="EN52" s="38"/>
      <c r="EO52" s="38"/>
      <c r="EP52" s="38"/>
      <c r="EQ52" s="38"/>
      <c r="ER52" s="38"/>
      <c r="ES52" s="38"/>
      <c r="ET52" s="38"/>
      <c r="EU52" s="38"/>
      <c r="EV52" s="38"/>
      <c r="EW52" s="38"/>
      <c r="EX52" s="38"/>
      <c r="EY52" s="38"/>
      <c r="EZ52" s="38"/>
      <c r="FA52" s="38"/>
      <c r="FB52" s="38"/>
      <c r="FC52" s="38"/>
      <c r="FD52" s="38"/>
      <c r="FE52" s="38"/>
      <c r="FF52" s="38"/>
      <c r="FG52" s="38"/>
      <c r="FH52" s="38"/>
      <c r="FI52" s="38"/>
      <c r="FJ52" s="38"/>
      <c r="FK52" s="38"/>
      <c r="FL52" s="38"/>
      <c r="FM52" s="38"/>
      <c r="FN52" s="38"/>
      <c r="FO52" s="38"/>
      <c r="FP52" s="38"/>
      <c r="FQ52" s="38"/>
      <c r="FR52" s="38"/>
      <c r="FS52" s="38"/>
      <c r="FT52" s="38"/>
      <c r="FU52" s="38"/>
      <c r="FV52" s="38"/>
      <c r="FW52" s="38"/>
      <c r="FX52" s="38"/>
      <c r="FY52" s="38"/>
      <c r="FZ52" s="38"/>
      <c r="GA52" s="38"/>
      <c r="GB52" s="38"/>
      <c r="GC52" s="38"/>
      <c r="GD52" s="38"/>
      <c r="GE52" s="38"/>
      <c r="GF52" s="38"/>
      <c r="GG52" s="38"/>
      <c r="GH52" s="38"/>
      <c r="GI52" s="38"/>
      <c r="GJ52" s="38"/>
      <c r="GK52" s="38"/>
      <c r="GL52" s="38"/>
      <c r="GM52" s="38"/>
      <c r="GN52" s="38"/>
      <c r="GO52" s="38"/>
      <c r="GP52" s="38"/>
      <c r="GQ52" s="38"/>
      <c r="GR52" s="38"/>
      <c r="GS52" s="38"/>
      <c r="GT52" s="38"/>
      <c r="GU52" s="38"/>
      <c r="GV52" s="38"/>
      <c r="GW52" s="38"/>
      <c r="GX52" s="38"/>
      <c r="GY52" s="38"/>
      <c r="GZ52" s="38"/>
      <c r="HA52" s="38"/>
      <c r="HB52" s="38"/>
      <c r="HC52" s="38"/>
      <c r="HD52" s="38"/>
      <c r="HE52" s="38"/>
      <c r="HF52" s="38"/>
      <c r="HG52" s="38"/>
      <c r="HH52" s="38"/>
      <c r="HI52" s="38"/>
      <c r="HJ52" s="38"/>
      <c r="HK52" s="38"/>
      <c r="HL52" s="38"/>
      <c r="HM52" s="38"/>
      <c r="HN52" s="38"/>
      <c r="HO52" s="38"/>
      <c r="HP52" s="38"/>
      <c r="HQ52" s="38"/>
      <c r="HR52" s="38"/>
      <c r="HS52" s="38"/>
      <c r="HT52" s="38"/>
      <c r="HU52" s="38"/>
      <c r="HV52" s="38"/>
      <c r="HW52" s="38"/>
      <c r="HX52" s="38"/>
      <c r="HY52" s="38"/>
      <c r="HZ52" s="38"/>
      <c r="IA52" s="38"/>
      <c r="IB52" s="38"/>
      <c r="IC52" s="38"/>
      <c r="ID52" s="38"/>
      <c r="IE52" s="38"/>
      <c r="IF52" s="38"/>
      <c r="IG52" s="38"/>
      <c r="IH52" s="38"/>
    </row>
    <row r="53" spans="2:242" s="41" customFormat="1" x14ac:dyDescent="0.2">
      <c r="D53" s="144" t="s">
        <v>57</v>
      </c>
      <c r="E53" s="67" t="s">
        <v>155</v>
      </c>
      <c r="F53" s="67"/>
      <c r="G53" s="67"/>
      <c r="H53" s="157">
        <f>Calculation!O$5</f>
        <v>1</v>
      </c>
      <c r="I53" s="157">
        <f>Calculation!P$5</f>
        <v>2</v>
      </c>
      <c r="J53" s="157">
        <f>Calculation!Q$5</f>
        <v>3</v>
      </c>
      <c r="K53" s="157">
        <f>Calculation!R$5</f>
        <v>4</v>
      </c>
      <c r="L53" s="157">
        <f>Calculation!S$5</f>
        <v>5</v>
      </c>
      <c r="M53" s="157">
        <f>Calculation!T$5</f>
        <v>6</v>
      </c>
      <c r="N53" s="157">
        <f>Calculation!U$5</f>
        <v>7</v>
      </c>
      <c r="O53" s="157">
        <f>Calculation!V$5</f>
        <v>8</v>
      </c>
      <c r="P53" s="157">
        <f>Calculation!W$5</f>
        <v>9</v>
      </c>
      <c r="Q53" s="157">
        <f>Calculation!X$5</f>
        <v>10</v>
      </c>
      <c r="R53" s="157">
        <f>Calculation!Y$5</f>
        <v>11</v>
      </c>
      <c r="S53" s="157">
        <f>Calculation!Z$5</f>
        <v>12</v>
      </c>
      <c r="T53" s="38"/>
      <c r="U53" s="38"/>
      <c r="V53" s="84"/>
      <c r="W53" s="38"/>
      <c r="X53" s="38"/>
      <c r="Y53" s="38"/>
      <c r="Z53" s="38"/>
      <c r="AA53" s="38"/>
      <c r="AB53" s="38"/>
      <c r="AC53" s="38"/>
      <c r="AD53" s="38"/>
      <c r="AE53" s="38"/>
      <c r="AF53" s="38"/>
      <c r="AG53" s="38"/>
      <c r="AH53" s="38"/>
      <c r="AI53" s="38"/>
      <c r="AJ53" s="38"/>
      <c r="AK53" s="38"/>
      <c r="AL53" s="38"/>
      <c r="AM53" s="38"/>
      <c r="AN53" s="38"/>
      <c r="AO53" s="38"/>
      <c r="AP53" s="38"/>
      <c r="AQ53" s="38"/>
      <c r="AR53" s="38"/>
      <c r="AS53" s="38"/>
      <c r="AT53" s="38"/>
      <c r="AU53" s="38"/>
      <c r="AV53" s="38"/>
      <c r="AW53" s="38"/>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c r="DK53" s="38"/>
      <c r="DL53" s="38"/>
      <c r="DM53" s="38"/>
      <c r="DN53" s="38"/>
      <c r="DO53" s="38"/>
      <c r="DP53" s="38"/>
      <c r="DQ53" s="38"/>
      <c r="DR53" s="38"/>
      <c r="DS53" s="38"/>
      <c r="DT53" s="38"/>
      <c r="DU53" s="38"/>
      <c r="DV53" s="38"/>
      <c r="DW53" s="38"/>
      <c r="DX53" s="38"/>
      <c r="DY53" s="38"/>
      <c r="DZ53" s="38"/>
      <c r="EA53" s="38"/>
      <c r="EB53" s="38"/>
      <c r="EC53" s="38"/>
      <c r="ED53" s="38"/>
      <c r="EE53" s="38"/>
      <c r="EF53" s="38"/>
      <c r="EG53" s="38"/>
      <c r="EH53" s="38"/>
      <c r="EI53" s="38"/>
      <c r="EJ53" s="38"/>
      <c r="EK53" s="38"/>
      <c r="EL53" s="38"/>
      <c r="EM53" s="38"/>
      <c r="EN53" s="38"/>
      <c r="EO53" s="38"/>
      <c r="EP53" s="38"/>
      <c r="EQ53" s="38"/>
      <c r="ER53" s="38"/>
      <c r="ES53" s="38"/>
      <c r="ET53" s="38"/>
      <c r="EU53" s="38"/>
      <c r="EV53" s="38"/>
      <c r="EW53" s="38"/>
      <c r="EX53" s="38"/>
      <c r="EY53" s="38"/>
      <c r="EZ53" s="38"/>
      <c r="FA53" s="38"/>
      <c r="FB53" s="38"/>
      <c r="FC53" s="38"/>
      <c r="FD53" s="38"/>
      <c r="FE53" s="38"/>
      <c r="FF53" s="38"/>
      <c r="FG53" s="38"/>
      <c r="FH53" s="38"/>
      <c r="FI53" s="38"/>
      <c r="FJ53" s="38"/>
      <c r="FK53" s="38"/>
      <c r="FL53" s="38"/>
      <c r="FM53" s="38"/>
      <c r="FN53" s="38"/>
      <c r="FO53" s="38"/>
      <c r="FP53" s="38"/>
      <c r="FQ53" s="38"/>
      <c r="FR53" s="38"/>
      <c r="FS53" s="38"/>
      <c r="FT53" s="38"/>
      <c r="FU53" s="38"/>
      <c r="FV53" s="38"/>
      <c r="FW53" s="38"/>
      <c r="FX53" s="38"/>
      <c r="FY53" s="38"/>
      <c r="FZ53" s="38"/>
      <c r="GA53" s="38"/>
      <c r="GB53" s="38"/>
      <c r="GC53" s="38"/>
      <c r="GD53" s="38"/>
      <c r="GE53" s="38"/>
      <c r="GF53" s="38"/>
      <c r="GG53" s="38"/>
      <c r="GH53" s="38"/>
      <c r="GI53" s="38"/>
      <c r="GJ53" s="38"/>
      <c r="GK53" s="38"/>
      <c r="GL53" s="38"/>
      <c r="GM53" s="38"/>
      <c r="GN53" s="38"/>
      <c r="GO53" s="38"/>
      <c r="GP53" s="38"/>
      <c r="GQ53" s="38"/>
      <c r="GR53" s="38"/>
      <c r="GS53" s="38"/>
      <c r="GT53" s="38"/>
      <c r="GU53" s="38"/>
      <c r="GV53" s="38"/>
      <c r="GW53" s="38"/>
      <c r="GX53" s="38"/>
      <c r="GY53" s="38"/>
      <c r="GZ53" s="38"/>
      <c r="HA53" s="38"/>
      <c r="HB53" s="38"/>
      <c r="HC53" s="38"/>
      <c r="HD53" s="38"/>
      <c r="HE53" s="38"/>
      <c r="HF53" s="38"/>
      <c r="HG53" s="38"/>
      <c r="HH53" s="38"/>
      <c r="HI53" s="38"/>
      <c r="HJ53" s="38"/>
      <c r="HK53" s="38"/>
      <c r="HL53" s="38"/>
      <c r="HM53" s="38"/>
      <c r="HN53" s="38"/>
      <c r="HO53" s="38"/>
      <c r="HP53" s="38"/>
      <c r="HQ53" s="38"/>
      <c r="HR53" s="38"/>
      <c r="HS53" s="38"/>
      <c r="HT53" s="38"/>
      <c r="HU53" s="38"/>
      <c r="HV53" s="38"/>
      <c r="HW53" s="38"/>
      <c r="HX53" s="38"/>
      <c r="HY53" s="38"/>
      <c r="HZ53" s="38"/>
      <c r="IA53" s="38"/>
      <c r="IB53" s="38"/>
      <c r="IC53" s="38"/>
      <c r="ID53" s="38"/>
      <c r="IE53" s="38"/>
      <c r="IF53" s="38"/>
      <c r="IG53" s="38"/>
      <c r="IH53" s="38"/>
    </row>
    <row r="54" spans="2:242" s="41" customFormat="1" x14ac:dyDescent="0.2">
      <c r="D54" s="51" t="s">
        <v>57</v>
      </c>
      <c r="E54" s="52" t="s">
        <v>155</v>
      </c>
      <c r="F54" s="158">
        <f>_xlfn.MAXIFS(H54:S54,H54:S54,"&lt;&gt;"&amp;0)</f>
        <v>0</v>
      </c>
      <c r="G54" s="158" t="str">
        <f>IFERROR(AVERAGEIFS(H54:S54,H54:S54,"&lt;&gt;"&amp;0),"")</f>
        <v/>
      </c>
      <c r="H54" s="158">
        <f>IF(Calculation!O$147=0,0,Calculation!O$147/-SUM(Calculation!$O$96:$Z$96))</f>
        <v>0</v>
      </c>
      <c r="I54" s="158">
        <f>IF(Calculation!P$147=0,0,Calculation!P$147/-SUM(Calculation!$O$96:$Z$96))</f>
        <v>0</v>
      </c>
      <c r="J54" s="158">
        <f>IF(Calculation!Q$147=0,0,Calculation!Q$147/-SUM(Calculation!$O$96:$Z$96))</f>
        <v>0</v>
      </c>
      <c r="K54" s="158">
        <f>IF(Calculation!R$147=0,0,Calculation!R$147/-SUM(Calculation!$O$96:$Z$96))</f>
        <v>0</v>
      </c>
      <c r="L54" s="158">
        <f>IF(Calculation!S$147=0,0,Calculation!S$147/-SUM(Calculation!$O$96:$Z$96))</f>
        <v>0</v>
      </c>
      <c r="M54" s="158">
        <f>IF(Calculation!T$147=0,0,Calculation!T$147/-SUM(Calculation!$O$96:$Z$96))</f>
        <v>0</v>
      </c>
      <c r="N54" s="158">
        <f>IF(Calculation!U$147=0,0,Calculation!U$147/-SUM(Calculation!$O$96:$Z$96))</f>
        <v>0</v>
      </c>
      <c r="O54" s="158">
        <f>IF(Calculation!V$147=0,0,Calculation!V$147/-SUM(Calculation!$O$96:$Z$96))</f>
        <v>0</v>
      </c>
      <c r="P54" s="158">
        <f>IF(Calculation!W$147=0,0,Calculation!W$147/-SUM(Calculation!$O$96:$Z$96))</f>
        <v>0</v>
      </c>
      <c r="Q54" s="158">
        <f>IF(Calculation!X$147=0,0,Calculation!X$147/-SUM(Calculation!$O$96:$Z$96))</f>
        <v>0</v>
      </c>
      <c r="R54" s="158">
        <f>IF(Calculation!Y$147=0,0,Calculation!Y$147/-SUM(Calculation!$O$96:$Z$96))</f>
        <v>0</v>
      </c>
      <c r="S54" s="158">
        <f>IF(Calculation!Z$147=0,0,Calculation!Z$147/-SUM(Calculation!$O$96:$Z$96))</f>
        <v>0</v>
      </c>
      <c r="T54" s="38"/>
      <c r="U54" s="38"/>
      <c r="V54" s="84"/>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c r="AY54" s="38"/>
      <c r="AZ54" s="38"/>
      <c r="BA54" s="38"/>
      <c r="BB54" s="38"/>
      <c r="BC54" s="38"/>
      <c r="BD54" s="38"/>
      <c r="BE54" s="38"/>
      <c r="BF54" s="38"/>
      <c r="BG54" s="38"/>
      <c r="BH54" s="38"/>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c r="CH54" s="38"/>
      <c r="CI54" s="38"/>
      <c r="CJ54" s="38"/>
      <c r="CK54" s="38"/>
      <c r="CL54" s="38"/>
      <c r="CM54" s="38"/>
      <c r="CN54" s="38"/>
      <c r="CO54" s="38"/>
      <c r="CP54" s="38"/>
      <c r="CQ54" s="38"/>
      <c r="CR54" s="38"/>
      <c r="CS54" s="38"/>
      <c r="CT54" s="38"/>
      <c r="CU54" s="38"/>
      <c r="CV54" s="38"/>
      <c r="CW54" s="38"/>
      <c r="CX54" s="38"/>
      <c r="CY54" s="38"/>
      <c r="CZ54" s="38"/>
      <c r="DA54" s="38"/>
      <c r="DB54" s="38"/>
      <c r="DC54" s="38"/>
      <c r="DD54" s="38"/>
      <c r="DE54" s="38"/>
      <c r="DF54" s="38"/>
      <c r="DG54" s="38"/>
      <c r="DH54" s="38"/>
      <c r="DI54" s="38"/>
      <c r="DJ54" s="38"/>
      <c r="DK54" s="38"/>
      <c r="DL54" s="38"/>
      <c r="DM54" s="38"/>
      <c r="DN54" s="38"/>
      <c r="DO54" s="38"/>
      <c r="DP54" s="38"/>
      <c r="DQ54" s="38"/>
      <c r="DR54" s="38"/>
      <c r="DS54" s="38"/>
      <c r="DT54" s="38"/>
      <c r="DU54" s="38"/>
      <c r="DV54" s="38"/>
      <c r="DW54" s="38"/>
      <c r="DX54" s="38"/>
      <c r="DY54" s="38"/>
      <c r="DZ54" s="38"/>
      <c r="EA54" s="38"/>
      <c r="EB54" s="38"/>
      <c r="EC54" s="38"/>
      <c r="ED54" s="38"/>
      <c r="EE54" s="38"/>
      <c r="EF54" s="38"/>
      <c r="EG54" s="38"/>
      <c r="EH54" s="38"/>
      <c r="EI54" s="38"/>
      <c r="EJ54" s="38"/>
      <c r="EK54" s="38"/>
      <c r="EL54" s="38"/>
      <c r="EM54" s="38"/>
      <c r="EN54" s="38"/>
      <c r="EO54" s="38"/>
      <c r="EP54" s="38"/>
      <c r="EQ54" s="38"/>
      <c r="ER54" s="38"/>
      <c r="ES54" s="38"/>
      <c r="ET54" s="38"/>
      <c r="EU54" s="38"/>
      <c r="EV54" s="38"/>
      <c r="EW54" s="38"/>
      <c r="EX54" s="38"/>
      <c r="EY54" s="38"/>
      <c r="EZ54" s="38"/>
      <c r="FA54" s="38"/>
      <c r="FB54" s="38"/>
      <c r="FC54" s="38"/>
      <c r="FD54" s="38"/>
      <c r="FE54" s="38"/>
      <c r="FF54" s="38"/>
      <c r="FG54" s="38"/>
      <c r="FH54" s="38"/>
      <c r="FI54" s="38"/>
      <c r="FJ54" s="38"/>
      <c r="FK54" s="38"/>
      <c r="FL54" s="38"/>
      <c r="FM54" s="38"/>
      <c r="FN54" s="38"/>
      <c r="FO54" s="38"/>
      <c r="FP54" s="38"/>
      <c r="FQ54" s="38"/>
      <c r="FR54" s="38"/>
      <c r="FS54" s="38"/>
      <c r="FT54" s="38"/>
      <c r="FU54" s="38"/>
      <c r="FV54" s="38"/>
      <c r="FW54" s="38"/>
      <c r="FX54" s="38"/>
      <c r="FY54" s="38"/>
      <c r="FZ54" s="38"/>
      <c r="GA54" s="38"/>
      <c r="GB54" s="38"/>
      <c r="GC54" s="38"/>
      <c r="GD54" s="38"/>
      <c r="GE54" s="38"/>
      <c r="GF54" s="38"/>
      <c r="GG54" s="38"/>
      <c r="GH54" s="38"/>
      <c r="GI54" s="38"/>
      <c r="GJ54" s="38"/>
      <c r="GK54" s="38"/>
      <c r="GL54" s="38"/>
      <c r="GM54" s="38"/>
      <c r="GN54" s="38"/>
      <c r="GO54" s="38"/>
      <c r="GP54" s="38"/>
      <c r="GQ54" s="38"/>
      <c r="GR54" s="38"/>
      <c r="GS54" s="38"/>
      <c r="GT54" s="38"/>
      <c r="GU54" s="38"/>
      <c r="GV54" s="38"/>
      <c r="GW54" s="38"/>
      <c r="GX54" s="38"/>
      <c r="GY54" s="38"/>
      <c r="GZ54" s="38"/>
      <c r="HA54" s="38"/>
      <c r="HB54" s="38"/>
      <c r="HC54" s="38"/>
      <c r="HD54" s="38"/>
      <c r="HE54" s="38"/>
      <c r="HF54" s="38"/>
      <c r="HG54" s="38"/>
      <c r="HH54" s="38"/>
      <c r="HI54" s="38"/>
      <c r="HJ54" s="38"/>
      <c r="HK54" s="38"/>
      <c r="HL54" s="38"/>
      <c r="HM54" s="38"/>
      <c r="HN54" s="38"/>
      <c r="HO54" s="38"/>
      <c r="HP54" s="38"/>
      <c r="HQ54" s="38"/>
      <c r="HR54" s="38"/>
      <c r="HS54" s="38"/>
      <c r="HT54" s="38"/>
      <c r="HU54" s="38"/>
      <c r="HV54" s="38"/>
      <c r="HW54" s="38"/>
      <c r="HX54" s="38"/>
      <c r="HY54" s="38"/>
      <c r="HZ54" s="38"/>
      <c r="IA54" s="38"/>
      <c r="IB54" s="38"/>
      <c r="IC54" s="38"/>
      <c r="ID54" s="38"/>
      <c r="IE54" s="38"/>
      <c r="IF54" s="38"/>
      <c r="IG54" s="38"/>
      <c r="IH54" s="38"/>
    </row>
    <row r="55" spans="2:242" s="41" customFormat="1" x14ac:dyDescent="0.2">
      <c r="D55" s="51" t="s">
        <v>196</v>
      </c>
      <c r="E55" s="52" t="s">
        <v>155</v>
      </c>
      <c r="F55" s="158">
        <f t="shared" ref="F55:F56" si="2">_xlfn.MAXIFS(H55:S55,H55:S55,"&lt;&gt;"&amp;0)</f>
        <v>0</v>
      </c>
      <c r="G55" s="158" t="str">
        <f>IFERROR(AVERAGEIFS(H55:S55,H55:S55,"&lt;&gt;"&amp;0),"")</f>
        <v/>
      </c>
      <c r="H55" s="158">
        <f>IF(Calculation!O$155=0,0,Calculation!O$155/-SUM(Calculation!$O$96:$Z$96))</f>
        <v>0</v>
      </c>
      <c r="I55" s="158">
        <f>IF(Calculation!P$155=0,0,Calculation!P$155/-SUM(Calculation!$O$96:$Z$96))</f>
        <v>0</v>
      </c>
      <c r="J55" s="158">
        <f>IF(Calculation!Q$155=0,0,Calculation!Q$155/-SUM(Calculation!$O$96:$Z$96))</f>
        <v>0</v>
      </c>
      <c r="K55" s="158">
        <f>IF(Calculation!R$155=0,0,Calculation!R$155/-SUM(Calculation!$O$96:$Z$96))</f>
        <v>0</v>
      </c>
      <c r="L55" s="158">
        <f>IF(Calculation!S$155=0,0,Calculation!S$155/-SUM(Calculation!$O$96:$Z$96))</f>
        <v>0</v>
      </c>
      <c r="M55" s="158">
        <f>IF(Calculation!T$155=0,0,Calculation!T$155/-SUM(Calculation!$O$96:$Z$96))</f>
        <v>0</v>
      </c>
      <c r="N55" s="158">
        <f>IF(Calculation!U$155=0,0,Calculation!U$155/-SUM(Calculation!$O$96:$Z$96))</f>
        <v>0</v>
      </c>
      <c r="O55" s="158">
        <f>IF(Calculation!V$155=0,0,Calculation!V$155/-SUM(Calculation!$O$96:$Z$96))</f>
        <v>0</v>
      </c>
      <c r="P55" s="158">
        <f>IF(Calculation!W$155=0,0,Calculation!W$155/-SUM(Calculation!$O$96:$Z$96))</f>
        <v>0</v>
      </c>
      <c r="Q55" s="158">
        <f>IF(Calculation!X$155=0,0,Calculation!X$155/-SUM(Calculation!$O$96:$Z$96))</f>
        <v>0</v>
      </c>
      <c r="R55" s="158">
        <f>IF(Calculation!Y$155=0,0,Calculation!Y$155/-SUM(Calculation!$O$96:$Z$96))</f>
        <v>0</v>
      </c>
      <c r="S55" s="158">
        <f>IF(Calculation!Z$155=0,0,Calculation!Z$155/-SUM(Calculation!$O$96:$Z$96))</f>
        <v>0</v>
      </c>
      <c r="T55" s="38"/>
      <c r="U55" s="38"/>
      <c r="V55" s="84"/>
      <c r="W55" s="38"/>
      <c r="X55" s="38"/>
      <c r="Y55" s="38"/>
      <c r="Z55" s="38"/>
      <c r="AA55" s="3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c r="AZ55" s="38"/>
      <c r="BA55" s="38"/>
      <c r="BB55" s="38"/>
      <c r="BC55" s="38"/>
      <c r="BD55" s="38"/>
      <c r="BE55" s="38"/>
      <c r="BF55" s="38"/>
      <c r="BG55" s="38"/>
      <c r="BH55" s="38"/>
      <c r="BI55" s="38"/>
      <c r="BJ55" s="38"/>
      <c r="BK55" s="38"/>
      <c r="BL55" s="38"/>
      <c r="BM55" s="38"/>
      <c r="BN55" s="38"/>
      <c r="BO55" s="38"/>
      <c r="BP55" s="38"/>
      <c r="BQ55" s="38"/>
      <c r="BR55" s="38"/>
      <c r="BS55" s="38"/>
      <c r="BT55" s="38"/>
      <c r="BU55" s="38"/>
      <c r="BV55" s="38"/>
      <c r="BW55" s="38"/>
      <c r="BX55" s="38"/>
      <c r="BY55" s="38"/>
      <c r="BZ55" s="38"/>
      <c r="CA55" s="38"/>
      <c r="CB55" s="38"/>
      <c r="CC55" s="38"/>
      <c r="CD55" s="38"/>
      <c r="CE55" s="38"/>
      <c r="CF55" s="38"/>
      <c r="CG55" s="38"/>
      <c r="CH55" s="38"/>
      <c r="CI55" s="38"/>
      <c r="CJ55" s="38"/>
      <c r="CK55" s="38"/>
      <c r="CL55" s="38"/>
      <c r="CM55" s="38"/>
      <c r="CN55" s="38"/>
      <c r="CO55" s="38"/>
      <c r="CP55" s="38"/>
      <c r="CQ55" s="38"/>
      <c r="CR55" s="38"/>
      <c r="CS55" s="38"/>
      <c r="CT55" s="38"/>
      <c r="CU55" s="38"/>
      <c r="CV55" s="38"/>
      <c r="CW55" s="38"/>
      <c r="CX55" s="38"/>
      <c r="CY55" s="38"/>
      <c r="CZ55" s="38"/>
      <c r="DA55" s="38"/>
      <c r="DB55" s="38"/>
      <c r="DC55" s="38"/>
      <c r="DD55" s="38"/>
      <c r="DE55" s="38"/>
      <c r="DF55" s="38"/>
      <c r="DG55" s="38"/>
      <c r="DH55" s="38"/>
      <c r="DI55" s="38"/>
      <c r="DJ55" s="38"/>
      <c r="DK55" s="38"/>
      <c r="DL55" s="38"/>
      <c r="DM55" s="38"/>
      <c r="DN55" s="38"/>
      <c r="DO55" s="38"/>
      <c r="DP55" s="38"/>
      <c r="DQ55" s="38"/>
      <c r="DR55" s="38"/>
      <c r="DS55" s="38"/>
      <c r="DT55" s="38"/>
      <c r="DU55" s="38"/>
      <c r="DV55" s="38"/>
      <c r="DW55" s="38"/>
      <c r="DX55" s="38"/>
      <c r="DY55" s="38"/>
      <c r="DZ55" s="38"/>
      <c r="EA55" s="38"/>
      <c r="EB55" s="38"/>
      <c r="EC55" s="38"/>
      <c r="ED55" s="38"/>
      <c r="EE55" s="38"/>
      <c r="EF55" s="38"/>
      <c r="EG55" s="38"/>
      <c r="EH55" s="38"/>
      <c r="EI55" s="38"/>
      <c r="EJ55" s="38"/>
      <c r="EK55" s="38"/>
      <c r="EL55" s="38"/>
      <c r="EM55" s="38"/>
      <c r="EN55" s="38"/>
      <c r="EO55" s="38"/>
      <c r="EP55" s="38"/>
      <c r="EQ55" s="38"/>
      <c r="ER55" s="38"/>
      <c r="ES55" s="38"/>
      <c r="ET55" s="38"/>
      <c r="EU55" s="38"/>
      <c r="EV55" s="38"/>
      <c r="EW55" s="38"/>
      <c r="EX55" s="38"/>
      <c r="EY55" s="38"/>
      <c r="EZ55" s="38"/>
      <c r="FA55" s="38"/>
      <c r="FB55" s="38"/>
      <c r="FC55" s="38"/>
      <c r="FD55" s="38"/>
      <c r="FE55" s="38"/>
      <c r="FF55" s="38"/>
      <c r="FG55" s="38"/>
      <c r="FH55" s="38"/>
      <c r="FI55" s="38"/>
      <c r="FJ55" s="38"/>
      <c r="FK55" s="38"/>
      <c r="FL55" s="38"/>
      <c r="FM55" s="38"/>
      <c r="FN55" s="38"/>
      <c r="FO55" s="38"/>
      <c r="FP55" s="38"/>
      <c r="FQ55" s="38"/>
      <c r="FR55" s="38"/>
      <c r="FS55" s="38"/>
      <c r="FT55" s="38"/>
      <c r="FU55" s="38"/>
      <c r="FV55" s="38"/>
      <c r="FW55" s="38"/>
      <c r="FX55" s="38"/>
      <c r="FY55" s="38"/>
      <c r="FZ55" s="38"/>
      <c r="GA55" s="38"/>
      <c r="GB55" s="38"/>
      <c r="GC55" s="38"/>
      <c r="GD55" s="38"/>
      <c r="GE55" s="38"/>
      <c r="GF55" s="38"/>
      <c r="GG55" s="38"/>
      <c r="GH55" s="38"/>
      <c r="GI55" s="38"/>
      <c r="GJ55" s="38"/>
      <c r="GK55" s="38"/>
      <c r="GL55" s="38"/>
      <c r="GM55" s="38"/>
      <c r="GN55" s="38"/>
      <c r="GO55" s="38"/>
      <c r="GP55" s="38"/>
      <c r="GQ55" s="38"/>
      <c r="GR55" s="38"/>
      <c r="GS55" s="38"/>
      <c r="GT55" s="38"/>
      <c r="GU55" s="38"/>
      <c r="GV55" s="38"/>
      <c r="GW55" s="38"/>
      <c r="GX55" s="38"/>
      <c r="GY55" s="38"/>
      <c r="GZ55" s="38"/>
      <c r="HA55" s="38"/>
      <c r="HB55" s="38"/>
      <c r="HC55" s="38"/>
      <c r="HD55" s="38"/>
      <c r="HE55" s="38"/>
      <c r="HF55" s="38"/>
      <c r="HG55" s="38"/>
      <c r="HH55" s="38"/>
      <c r="HI55" s="38"/>
      <c r="HJ55" s="38"/>
      <c r="HK55" s="38"/>
      <c r="HL55" s="38"/>
      <c r="HM55" s="38"/>
      <c r="HN55" s="38"/>
      <c r="HO55" s="38"/>
      <c r="HP55" s="38"/>
      <c r="HQ55" s="38"/>
      <c r="HR55" s="38"/>
      <c r="HS55" s="38"/>
      <c r="HT55" s="38"/>
      <c r="HU55" s="38"/>
      <c r="HV55" s="38"/>
      <c r="HW55" s="38"/>
      <c r="HX55" s="38"/>
      <c r="HY55" s="38"/>
      <c r="HZ55" s="38"/>
      <c r="IA55" s="38"/>
      <c r="IB55" s="38"/>
      <c r="IC55" s="38"/>
      <c r="ID55" s="38"/>
      <c r="IE55" s="38"/>
      <c r="IF55" s="38"/>
      <c r="IG55" s="38"/>
      <c r="IH55" s="38"/>
    </row>
    <row r="56" spans="2:242" s="41" customFormat="1" x14ac:dyDescent="0.2">
      <c r="D56" s="51" t="s">
        <v>156</v>
      </c>
      <c r="E56" s="52" t="s">
        <v>155</v>
      </c>
      <c r="F56" s="158">
        <f t="shared" si="2"/>
        <v>0</v>
      </c>
      <c r="G56" s="158" t="str">
        <f>IFERROR(AVERAGEIFS(H56:S56,H56:S56,"&lt;&gt;"&amp;0),"")</f>
        <v/>
      </c>
      <c r="H56" s="158">
        <f>IF(SUM(Calculation!O$155,Calculation!O$147)=0,0,SUM(Calculation!O$155,Calculation!O$147)/-SUM(Calculation!$O$96:$Z$96))</f>
        <v>0</v>
      </c>
      <c r="I56" s="158">
        <f>IF(SUM(Calculation!P$155,Calculation!P$147)=0,0,SUM(Calculation!P$155,Calculation!P$147)/-SUM(Calculation!$O$96:$Z$96))</f>
        <v>0</v>
      </c>
      <c r="J56" s="158">
        <f>IF(SUM(Calculation!Q$155,Calculation!Q$147)=0,0,SUM(Calculation!Q$155,Calculation!Q$147)/-SUM(Calculation!$O$96:$Z$96))</f>
        <v>0</v>
      </c>
      <c r="K56" s="158">
        <f>IF(SUM(Calculation!R$155,Calculation!R$147)=0,0,SUM(Calculation!R$155,Calculation!R$147)/-SUM(Calculation!$O$96:$Z$96))</f>
        <v>0</v>
      </c>
      <c r="L56" s="158">
        <f>IF(SUM(Calculation!S$155,Calculation!S$147)=0,0,SUM(Calculation!S$155,Calculation!S$147)/-SUM(Calculation!$O$96:$Z$96))</f>
        <v>0</v>
      </c>
      <c r="M56" s="158">
        <f>IF(SUM(Calculation!T$155,Calculation!T$147)=0,0,SUM(Calculation!T$155,Calculation!T$147)/-SUM(Calculation!$O$96:$Z$96))</f>
        <v>0</v>
      </c>
      <c r="N56" s="158">
        <f>IF(SUM(Calculation!U$155,Calculation!U$147)=0,0,SUM(Calculation!U$155,Calculation!U$147)/-SUM(Calculation!$O$96:$Z$96))</f>
        <v>0</v>
      </c>
      <c r="O56" s="158">
        <f>IF(SUM(Calculation!V$155,Calculation!V$147)=0,0,SUM(Calculation!V$155,Calculation!V$147)/-SUM(Calculation!$O$96:$Z$96))</f>
        <v>0</v>
      </c>
      <c r="P56" s="158">
        <f>IF(SUM(Calculation!W$155,Calculation!W$147)=0,0,SUM(Calculation!W$155,Calculation!W$147)/-SUM(Calculation!$O$96:$Z$96))</f>
        <v>0</v>
      </c>
      <c r="Q56" s="158">
        <f>IF(SUM(Calculation!X$155,Calculation!X$147)=0,0,SUM(Calculation!X$155,Calculation!X$147)/-SUM(Calculation!$O$96:$Z$96))</f>
        <v>0</v>
      </c>
      <c r="R56" s="158">
        <f>IF(SUM(Calculation!Y$155,Calculation!Y$147)=0,0,SUM(Calculation!Y$155,Calculation!Y$147)/-SUM(Calculation!$O$96:$Z$96))</f>
        <v>0</v>
      </c>
      <c r="S56" s="158">
        <f>IF(SUM(Calculation!Z$155,Calculation!Z$147)=0,0,SUM(Calculation!Z$155,Calculation!Z$147)/-SUM(Calculation!$O$96:$Z$96))</f>
        <v>0</v>
      </c>
      <c r="T56" s="38"/>
      <c r="U56" s="38"/>
      <c r="V56" s="84"/>
      <c r="W56" s="38"/>
      <c r="X56" s="38"/>
      <c r="Y56" s="38"/>
      <c r="Z56" s="38"/>
      <c r="AA56" s="38"/>
      <c r="AB56" s="38"/>
      <c r="AC56" s="38"/>
      <c r="AD56" s="38"/>
      <c r="AE56" s="38"/>
      <c r="AF56" s="38"/>
      <c r="AG56" s="38"/>
      <c r="AH56" s="38"/>
      <c r="AI56" s="38"/>
      <c r="AJ56" s="38"/>
      <c r="AK56" s="38"/>
      <c r="AL56" s="38"/>
      <c r="AM56" s="38"/>
      <c r="AN56" s="38"/>
      <c r="AO56" s="38"/>
      <c r="AP56" s="38"/>
      <c r="AQ56" s="38"/>
      <c r="AR56" s="38"/>
      <c r="AS56" s="38"/>
      <c r="AT56" s="38"/>
      <c r="AU56" s="38"/>
      <c r="AV56" s="38"/>
      <c r="AW56" s="38"/>
      <c r="AX56" s="38"/>
      <c r="AY56" s="38"/>
      <c r="AZ56" s="38"/>
      <c r="BA56" s="38"/>
      <c r="BB56" s="38"/>
      <c r="BC56" s="38"/>
      <c r="BD56" s="38"/>
      <c r="BE56" s="38"/>
      <c r="BF56" s="38"/>
      <c r="BG56" s="38"/>
      <c r="BH56" s="38"/>
      <c r="BI56" s="38"/>
      <c r="BJ56" s="38"/>
      <c r="BK56" s="38"/>
      <c r="BL56" s="38"/>
      <c r="BM56" s="38"/>
      <c r="BN56" s="38"/>
      <c r="BO56" s="38"/>
      <c r="BP56" s="38"/>
      <c r="BQ56" s="38"/>
      <c r="BR56" s="38"/>
      <c r="BS56" s="38"/>
      <c r="BT56" s="38"/>
      <c r="BU56" s="38"/>
      <c r="BV56" s="38"/>
      <c r="BW56" s="38"/>
      <c r="BX56" s="38"/>
      <c r="BY56" s="38"/>
      <c r="BZ56" s="38"/>
      <c r="CA56" s="38"/>
      <c r="CB56" s="38"/>
      <c r="CC56" s="38"/>
      <c r="CD56" s="38"/>
      <c r="CE56" s="38"/>
      <c r="CF56" s="38"/>
      <c r="CG56" s="38"/>
      <c r="CH56" s="38"/>
      <c r="CI56" s="38"/>
      <c r="CJ56" s="38"/>
      <c r="CK56" s="38"/>
      <c r="CL56" s="38"/>
      <c r="CM56" s="38"/>
      <c r="CN56" s="38"/>
      <c r="CO56" s="38"/>
      <c r="CP56" s="38"/>
      <c r="CQ56" s="38"/>
      <c r="CR56" s="38"/>
      <c r="CS56" s="38"/>
      <c r="CT56" s="38"/>
      <c r="CU56" s="38"/>
      <c r="CV56" s="38"/>
      <c r="CW56" s="38"/>
      <c r="CX56" s="38"/>
      <c r="CY56" s="38"/>
      <c r="CZ56" s="38"/>
      <c r="DA56" s="38"/>
      <c r="DB56" s="38"/>
      <c r="DC56" s="38"/>
      <c r="DD56" s="38"/>
      <c r="DE56" s="38"/>
      <c r="DF56" s="38"/>
      <c r="DG56" s="38"/>
      <c r="DH56" s="38"/>
      <c r="DI56" s="38"/>
      <c r="DJ56" s="38"/>
      <c r="DK56" s="38"/>
      <c r="DL56" s="38"/>
      <c r="DM56" s="38"/>
      <c r="DN56" s="38"/>
      <c r="DO56" s="38"/>
      <c r="DP56" s="38"/>
      <c r="DQ56" s="38"/>
      <c r="DR56" s="38"/>
      <c r="DS56" s="38"/>
      <c r="DT56" s="38"/>
      <c r="DU56" s="38"/>
      <c r="DV56" s="38"/>
      <c r="DW56" s="38"/>
      <c r="DX56" s="38"/>
      <c r="DY56" s="38"/>
      <c r="DZ56" s="38"/>
      <c r="EA56" s="38"/>
      <c r="EB56" s="38"/>
      <c r="EC56" s="38"/>
      <c r="ED56" s="38"/>
      <c r="EE56" s="38"/>
      <c r="EF56" s="38"/>
      <c r="EG56" s="38"/>
      <c r="EH56" s="38"/>
      <c r="EI56" s="38"/>
      <c r="EJ56" s="38"/>
      <c r="EK56" s="38"/>
      <c r="EL56" s="38"/>
      <c r="EM56" s="38"/>
      <c r="EN56" s="38"/>
      <c r="EO56" s="38"/>
      <c r="EP56" s="38"/>
      <c r="EQ56" s="38"/>
      <c r="ER56" s="38"/>
      <c r="ES56" s="38"/>
      <c r="ET56" s="38"/>
      <c r="EU56" s="38"/>
      <c r="EV56" s="38"/>
      <c r="EW56" s="38"/>
      <c r="EX56" s="38"/>
      <c r="EY56" s="38"/>
      <c r="EZ56" s="38"/>
      <c r="FA56" s="38"/>
      <c r="FB56" s="38"/>
      <c r="FC56" s="38"/>
      <c r="FD56" s="38"/>
      <c r="FE56" s="38"/>
      <c r="FF56" s="38"/>
      <c r="FG56" s="38"/>
      <c r="FH56" s="38"/>
      <c r="FI56" s="38"/>
      <c r="FJ56" s="38"/>
      <c r="FK56" s="38"/>
      <c r="FL56" s="38"/>
      <c r="FM56" s="38"/>
      <c r="FN56" s="38"/>
      <c r="FO56" s="38"/>
      <c r="FP56" s="38"/>
      <c r="FQ56" s="38"/>
      <c r="FR56" s="38"/>
      <c r="FS56" s="38"/>
      <c r="FT56" s="38"/>
      <c r="FU56" s="38"/>
      <c r="FV56" s="38"/>
      <c r="FW56" s="38"/>
      <c r="FX56" s="38"/>
      <c r="FY56" s="38"/>
      <c r="FZ56" s="38"/>
      <c r="GA56" s="38"/>
      <c r="GB56" s="38"/>
      <c r="GC56" s="38"/>
      <c r="GD56" s="38"/>
      <c r="GE56" s="38"/>
      <c r="GF56" s="38"/>
      <c r="GG56" s="38"/>
      <c r="GH56" s="38"/>
      <c r="GI56" s="38"/>
      <c r="GJ56" s="38"/>
      <c r="GK56" s="38"/>
      <c r="GL56" s="38"/>
      <c r="GM56" s="38"/>
      <c r="GN56" s="38"/>
      <c r="GO56" s="38"/>
      <c r="GP56" s="38"/>
      <c r="GQ56" s="38"/>
      <c r="GR56" s="38"/>
      <c r="GS56" s="38"/>
      <c r="GT56" s="38"/>
      <c r="GU56" s="38"/>
      <c r="GV56" s="38"/>
      <c r="GW56" s="38"/>
      <c r="GX56" s="38"/>
      <c r="GY56" s="38"/>
      <c r="GZ56" s="38"/>
      <c r="HA56" s="38"/>
      <c r="HB56" s="38"/>
      <c r="HC56" s="38"/>
      <c r="HD56" s="38"/>
      <c r="HE56" s="38"/>
      <c r="HF56" s="38"/>
      <c r="HG56" s="38"/>
      <c r="HH56" s="38"/>
      <c r="HI56" s="38"/>
      <c r="HJ56" s="38"/>
      <c r="HK56" s="38"/>
      <c r="HL56" s="38"/>
      <c r="HM56" s="38"/>
      <c r="HN56" s="38"/>
      <c r="HO56" s="38"/>
      <c r="HP56" s="38"/>
      <c r="HQ56" s="38"/>
      <c r="HR56" s="38"/>
      <c r="HS56" s="38"/>
      <c r="HT56" s="38"/>
      <c r="HU56" s="38"/>
      <c r="HV56" s="38"/>
      <c r="HW56" s="38"/>
      <c r="HX56" s="38"/>
      <c r="HY56" s="38"/>
      <c r="HZ56" s="38"/>
      <c r="IA56" s="38"/>
      <c r="IB56" s="38"/>
      <c r="IC56" s="38"/>
      <c r="ID56" s="38"/>
      <c r="IE56" s="38"/>
      <c r="IF56" s="38"/>
      <c r="IG56" s="38"/>
      <c r="IH56" s="38"/>
    </row>
    <row r="57" spans="2:242" s="41" customFormat="1" x14ac:dyDescent="0.2">
      <c r="D57" s="47" t="s">
        <v>197</v>
      </c>
      <c r="E57" s="48"/>
      <c r="F57" s="135" t="s">
        <v>157</v>
      </c>
      <c r="G57" s="135" t="s">
        <v>280</v>
      </c>
      <c r="H57" s="135" t="s">
        <v>281</v>
      </c>
      <c r="M57" s="38"/>
      <c r="N57" s="38"/>
      <c r="O57" s="38"/>
      <c r="P57" s="38"/>
      <c r="Q57" s="38"/>
      <c r="R57" s="38"/>
      <c r="S57" s="38"/>
      <c r="T57" s="38"/>
      <c r="U57" s="38"/>
      <c r="V57" s="84"/>
      <c r="W57" s="38"/>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c r="CI57" s="38"/>
      <c r="CJ57" s="38"/>
      <c r="CK57" s="38"/>
      <c r="CL57" s="38"/>
      <c r="CM57" s="38"/>
      <c r="CN57" s="38"/>
      <c r="CO57" s="38"/>
      <c r="CP57" s="38"/>
      <c r="CQ57" s="38"/>
      <c r="CR57" s="38"/>
      <c r="CS57" s="38"/>
      <c r="CT57" s="38"/>
      <c r="CU57" s="38"/>
      <c r="CV57" s="38"/>
      <c r="CW57" s="38"/>
      <c r="CX57" s="38"/>
      <c r="CY57" s="38"/>
      <c r="CZ57" s="38"/>
      <c r="DA57" s="38"/>
      <c r="DB57" s="38"/>
      <c r="DC57" s="38"/>
      <c r="DD57" s="38"/>
      <c r="DE57" s="38"/>
      <c r="DF57" s="38"/>
      <c r="DG57" s="38"/>
      <c r="DH57" s="38"/>
      <c r="DI57" s="38"/>
      <c r="DJ57" s="38"/>
      <c r="DK57" s="38"/>
      <c r="DL57" s="38"/>
      <c r="DM57" s="38"/>
      <c r="DN57" s="38"/>
      <c r="DO57" s="38"/>
      <c r="DP57" s="38"/>
      <c r="DQ57" s="38"/>
      <c r="DR57" s="38"/>
      <c r="DS57" s="38"/>
      <c r="DT57" s="38"/>
      <c r="DU57" s="38"/>
      <c r="DV57" s="38"/>
      <c r="DW57" s="38"/>
      <c r="DX57" s="38"/>
      <c r="DY57" s="38"/>
      <c r="DZ57" s="38"/>
      <c r="EA57" s="38"/>
      <c r="EB57" s="38"/>
      <c r="EC57" s="38"/>
      <c r="ED57" s="38"/>
      <c r="EE57" s="38"/>
      <c r="EF57" s="38"/>
      <c r="EG57" s="38"/>
      <c r="EH57" s="38"/>
      <c r="EI57" s="38"/>
      <c r="EJ57" s="38"/>
      <c r="EK57" s="38"/>
      <c r="EL57" s="38"/>
      <c r="EM57" s="38"/>
      <c r="EN57" s="38"/>
      <c r="EO57" s="38"/>
      <c r="EP57" s="38"/>
      <c r="EQ57" s="38"/>
      <c r="ER57" s="38"/>
      <c r="ES57" s="38"/>
      <c r="ET57" s="38"/>
      <c r="EU57" s="38"/>
      <c r="EV57" s="38"/>
      <c r="EW57" s="38"/>
      <c r="EX57" s="38"/>
      <c r="EY57" s="38"/>
      <c r="EZ57" s="38"/>
      <c r="FA57" s="38"/>
      <c r="FB57" s="38"/>
      <c r="FC57" s="38"/>
      <c r="FD57" s="38"/>
      <c r="FE57" s="38"/>
      <c r="FF57" s="38"/>
      <c r="FG57" s="38"/>
      <c r="FH57" s="38"/>
      <c r="FI57" s="38"/>
      <c r="FJ57" s="38"/>
      <c r="FK57" s="38"/>
      <c r="FL57" s="38"/>
      <c r="FM57" s="38"/>
      <c r="FN57" s="38"/>
      <c r="FO57" s="38"/>
      <c r="FP57" s="38"/>
      <c r="FQ57" s="38"/>
      <c r="FR57" s="38"/>
      <c r="FS57" s="38"/>
      <c r="FT57" s="38"/>
      <c r="FU57" s="38"/>
      <c r="FV57" s="38"/>
      <c r="FW57" s="38"/>
      <c r="FX57" s="38"/>
      <c r="FY57" s="38"/>
      <c r="FZ57" s="38"/>
      <c r="GA57" s="38"/>
      <c r="GB57" s="38"/>
      <c r="GC57" s="38"/>
      <c r="GD57" s="38"/>
      <c r="GE57" s="38"/>
      <c r="GF57" s="38"/>
      <c r="GG57" s="38"/>
      <c r="GH57" s="38"/>
      <c r="GI57" s="38"/>
      <c r="GJ57" s="38"/>
      <c r="GK57" s="38"/>
      <c r="GL57" s="38"/>
      <c r="GM57" s="38"/>
      <c r="GN57" s="38"/>
      <c r="GO57" s="38"/>
      <c r="GP57" s="38"/>
      <c r="GQ57" s="38"/>
      <c r="GR57" s="38"/>
      <c r="GS57" s="38"/>
      <c r="GT57" s="38"/>
      <c r="GU57" s="38"/>
      <c r="GV57" s="38"/>
      <c r="GW57" s="38"/>
      <c r="GX57" s="38"/>
      <c r="GY57" s="38"/>
      <c r="GZ57" s="38"/>
      <c r="HA57" s="38"/>
      <c r="HB57" s="38"/>
      <c r="HC57" s="38"/>
      <c r="HD57" s="38"/>
      <c r="HE57" s="38"/>
      <c r="HF57" s="38"/>
      <c r="HG57" s="38"/>
      <c r="HH57" s="38"/>
      <c r="HI57" s="38"/>
      <c r="HJ57" s="38"/>
      <c r="HK57" s="38"/>
      <c r="HL57" s="38"/>
      <c r="HM57" s="38"/>
      <c r="HN57" s="38"/>
      <c r="HO57" s="38"/>
      <c r="HP57" s="38"/>
      <c r="HQ57" s="38"/>
      <c r="HR57" s="38"/>
      <c r="HS57" s="38"/>
      <c r="HT57" s="38"/>
      <c r="HU57" s="38"/>
      <c r="HV57" s="38"/>
      <c r="HW57" s="38"/>
      <c r="HX57" s="38"/>
      <c r="HY57" s="38"/>
      <c r="HZ57" s="38"/>
      <c r="IA57" s="38"/>
      <c r="IB57" s="38"/>
      <c r="IC57" s="38"/>
      <c r="ID57" s="38"/>
      <c r="IE57" s="38"/>
      <c r="IF57" s="38"/>
      <c r="IG57" s="38"/>
      <c r="IH57" s="38"/>
    </row>
    <row r="58" spans="2:242" s="41" customFormat="1" x14ac:dyDescent="0.2">
      <c r="D58" s="66"/>
      <c r="E58" s="67"/>
      <c r="F58" s="67"/>
      <c r="G58" s="67"/>
      <c r="H58" s="157">
        <f>Calculation!O$5</f>
        <v>1</v>
      </c>
      <c r="I58" s="157">
        <f>Calculation!P$5</f>
        <v>2</v>
      </c>
      <c r="J58" s="157">
        <f>Calculation!Q$5</f>
        <v>3</v>
      </c>
      <c r="K58" s="157">
        <f>Calculation!R$5</f>
        <v>4</v>
      </c>
      <c r="L58" s="157">
        <f>Calculation!S$5</f>
        <v>5</v>
      </c>
      <c r="M58" s="157">
        <f>Calculation!T$5</f>
        <v>6</v>
      </c>
      <c r="N58" s="157">
        <f>Calculation!U$5</f>
        <v>7</v>
      </c>
      <c r="O58" s="157">
        <f>Calculation!V$5</f>
        <v>8</v>
      </c>
      <c r="P58" s="157">
        <f>Calculation!W$5</f>
        <v>9</v>
      </c>
      <c r="Q58" s="157">
        <f>Calculation!X$5</f>
        <v>10</v>
      </c>
      <c r="R58" s="157">
        <f>Calculation!Y$5</f>
        <v>11</v>
      </c>
      <c r="S58" s="157">
        <f>Calculation!Z$5</f>
        <v>12</v>
      </c>
      <c r="T58" s="38"/>
      <c r="U58" s="38"/>
      <c r="V58" s="84"/>
      <c r="W58" s="38"/>
      <c r="X58" s="38"/>
      <c r="Y58" s="38"/>
      <c r="Z58" s="38"/>
      <c r="AA58" s="38"/>
      <c r="AB58" s="38"/>
      <c r="AC58" s="38"/>
      <c r="AD58" s="38"/>
      <c r="AE58" s="38"/>
      <c r="AF58" s="38"/>
      <c r="AG58" s="38"/>
      <c r="AH58" s="38"/>
      <c r="AI58" s="38"/>
      <c r="AJ58" s="38"/>
      <c r="AK58" s="38"/>
      <c r="AL58" s="38"/>
      <c r="AM58" s="38"/>
      <c r="AN58" s="38"/>
      <c r="AO58" s="38"/>
      <c r="AP58" s="38"/>
      <c r="AQ58" s="38"/>
      <c r="AR58" s="38"/>
      <c r="AS58" s="38"/>
      <c r="AT58" s="38"/>
      <c r="AU58" s="38"/>
      <c r="AV58" s="38"/>
      <c r="AW58" s="38"/>
      <c r="AX58" s="38"/>
      <c r="AY58" s="38"/>
      <c r="AZ58" s="38"/>
      <c r="BA58" s="38"/>
      <c r="BB58" s="38"/>
      <c r="BC58" s="38"/>
      <c r="BD58" s="38"/>
      <c r="BE58" s="38"/>
      <c r="BF58" s="38"/>
      <c r="BG58" s="38"/>
      <c r="BH58" s="38"/>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c r="CI58" s="38"/>
      <c r="CJ58" s="38"/>
      <c r="CK58" s="38"/>
      <c r="CL58" s="38"/>
      <c r="CM58" s="38"/>
      <c r="CN58" s="38"/>
      <c r="CO58" s="38"/>
      <c r="CP58" s="38"/>
      <c r="CQ58" s="38"/>
      <c r="CR58" s="38"/>
      <c r="CS58" s="38"/>
      <c r="CT58" s="38"/>
      <c r="CU58" s="38"/>
      <c r="CV58" s="38"/>
      <c r="CW58" s="38"/>
      <c r="CX58" s="38"/>
      <c r="CY58" s="38"/>
      <c r="CZ58" s="38"/>
      <c r="DA58" s="38"/>
      <c r="DB58" s="38"/>
      <c r="DC58" s="38"/>
      <c r="DD58" s="38"/>
      <c r="DE58" s="38"/>
      <c r="DF58" s="38"/>
      <c r="DG58" s="38"/>
      <c r="DH58" s="38"/>
      <c r="DI58" s="38"/>
      <c r="DJ58" s="38"/>
      <c r="DK58" s="38"/>
      <c r="DL58" s="38"/>
      <c r="DM58" s="38"/>
      <c r="DN58" s="38"/>
      <c r="DO58" s="38"/>
      <c r="DP58" s="38"/>
      <c r="DQ58" s="38"/>
      <c r="DR58" s="38"/>
      <c r="DS58" s="38"/>
      <c r="DT58" s="38"/>
      <c r="DU58" s="38"/>
      <c r="DV58" s="38"/>
      <c r="DW58" s="38"/>
      <c r="DX58" s="38"/>
      <c r="DY58" s="38"/>
      <c r="DZ58" s="38"/>
      <c r="EA58" s="38"/>
      <c r="EB58" s="38"/>
      <c r="EC58" s="38"/>
      <c r="ED58" s="38"/>
      <c r="EE58" s="38"/>
      <c r="EF58" s="38"/>
      <c r="EG58" s="38"/>
      <c r="EH58" s="38"/>
      <c r="EI58" s="38"/>
      <c r="EJ58" s="38"/>
      <c r="EK58" s="38"/>
      <c r="EL58" s="38"/>
      <c r="EM58" s="38"/>
      <c r="EN58" s="38"/>
      <c r="EO58" s="38"/>
      <c r="EP58" s="38"/>
      <c r="EQ58" s="38"/>
      <c r="ER58" s="38"/>
      <c r="ES58" s="38"/>
      <c r="ET58" s="38"/>
      <c r="EU58" s="38"/>
      <c r="EV58" s="38"/>
      <c r="EW58" s="38"/>
      <c r="EX58" s="38"/>
      <c r="EY58" s="38"/>
      <c r="EZ58" s="38"/>
      <c r="FA58" s="38"/>
      <c r="FB58" s="38"/>
      <c r="FC58" s="38"/>
      <c r="FD58" s="38"/>
      <c r="FE58" s="38"/>
      <c r="FF58" s="38"/>
      <c r="FG58" s="38"/>
      <c r="FH58" s="38"/>
      <c r="FI58" s="38"/>
      <c r="FJ58" s="38"/>
      <c r="FK58" s="38"/>
      <c r="FL58" s="38"/>
      <c r="FM58" s="38"/>
      <c r="FN58" s="38"/>
      <c r="FO58" s="38"/>
      <c r="FP58" s="38"/>
      <c r="FQ58" s="38"/>
      <c r="FR58" s="38"/>
      <c r="FS58" s="38"/>
      <c r="FT58" s="38"/>
      <c r="FU58" s="38"/>
      <c r="FV58" s="38"/>
      <c r="FW58" s="38"/>
      <c r="FX58" s="38"/>
      <c r="FY58" s="38"/>
      <c r="FZ58" s="38"/>
      <c r="GA58" s="38"/>
      <c r="GB58" s="38"/>
      <c r="GC58" s="38"/>
      <c r="GD58" s="38"/>
      <c r="GE58" s="38"/>
      <c r="GF58" s="38"/>
      <c r="GG58" s="38"/>
      <c r="GH58" s="38"/>
      <c r="GI58" s="38"/>
      <c r="GJ58" s="38"/>
      <c r="GK58" s="38"/>
      <c r="GL58" s="38"/>
      <c r="GM58" s="38"/>
      <c r="GN58" s="38"/>
      <c r="GO58" s="38"/>
      <c r="GP58" s="38"/>
      <c r="GQ58" s="38"/>
      <c r="GR58" s="38"/>
      <c r="GS58" s="38"/>
      <c r="GT58" s="38"/>
      <c r="GU58" s="38"/>
      <c r="GV58" s="38"/>
      <c r="GW58" s="38"/>
      <c r="GX58" s="38"/>
      <c r="GY58" s="38"/>
      <c r="GZ58" s="38"/>
      <c r="HA58" s="38"/>
      <c r="HB58" s="38"/>
      <c r="HC58" s="38"/>
      <c r="HD58" s="38"/>
      <c r="HE58" s="38"/>
      <c r="HF58" s="38"/>
      <c r="HG58" s="38"/>
      <c r="HH58" s="38"/>
      <c r="HI58" s="38"/>
      <c r="HJ58" s="38"/>
      <c r="HK58" s="38"/>
      <c r="HL58" s="38"/>
      <c r="HM58" s="38"/>
      <c r="HN58" s="38"/>
      <c r="HO58" s="38"/>
      <c r="HP58" s="38"/>
      <c r="HQ58" s="38"/>
      <c r="HR58" s="38"/>
      <c r="HS58" s="38"/>
      <c r="HT58" s="38"/>
      <c r="HU58" s="38"/>
      <c r="HV58" s="38"/>
      <c r="HW58" s="38"/>
      <c r="HX58" s="38"/>
      <c r="HY58" s="38"/>
      <c r="HZ58" s="38"/>
      <c r="IA58" s="38"/>
      <c r="IB58" s="38"/>
      <c r="IC58" s="38"/>
      <c r="ID58" s="38"/>
      <c r="IE58" s="38"/>
      <c r="IF58" s="38"/>
      <c r="IG58" s="38"/>
      <c r="IH58" s="38"/>
    </row>
    <row r="59" spans="2:242" s="41" customFormat="1" x14ac:dyDescent="0.2">
      <c r="C59" s="76"/>
      <c r="D59" s="51" t="s">
        <v>57</v>
      </c>
      <c r="E59" s="52" t="s">
        <v>155</v>
      </c>
      <c r="F59" s="159">
        <f>_xlfn.MINIFS(H59:S59,H59:S59,"&lt;&gt;"&amp;0)</f>
        <v>0</v>
      </c>
      <c r="G59" s="159" t="str">
        <f>IFERROR(AVERAGEIFS(H59:S59,H59:S59,"&lt;&gt;"&amp;0),"")</f>
        <v/>
      </c>
      <c r="H59" s="159">
        <f>IF(Calculation!O161=0,0,Calculation!O$177/Calculation!O161)</f>
        <v>0</v>
      </c>
      <c r="I59" s="159">
        <f>IF(Calculation!P161=0,0,Calculation!P$177/Calculation!P161)</f>
        <v>0</v>
      </c>
      <c r="J59" s="159">
        <f>IF(Calculation!Q161=0,0,Calculation!Q$177/Calculation!Q161)</f>
        <v>0</v>
      </c>
      <c r="K59" s="159">
        <f>IF(Calculation!R161=0,0,Calculation!R$177/Calculation!R161)</f>
        <v>0</v>
      </c>
      <c r="L59" s="159">
        <f>IF(Calculation!S161=0,0,Calculation!S$177/Calculation!S161)</f>
        <v>0</v>
      </c>
      <c r="M59" s="159">
        <f>IF(Calculation!T161=0,0,Calculation!T$177/Calculation!T161)</f>
        <v>0</v>
      </c>
      <c r="N59" s="159">
        <f>IF(Calculation!U161=0,0,Calculation!U$177/Calculation!U161)</f>
        <v>0</v>
      </c>
      <c r="O59" s="159">
        <f>IF(Calculation!V161=0,0,Calculation!V$177/Calculation!V161)</f>
        <v>0</v>
      </c>
      <c r="P59" s="159">
        <f>IF(Calculation!W161=0,0,Calculation!W$177/Calculation!W161)</f>
        <v>0</v>
      </c>
      <c r="Q59" s="159">
        <f>IF(Calculation!X161=0,0,Calculation!X$177/Calculation!X161)</f>
        <v>0</v>
      </c>
      <c r="R59" s="159">
        <f>IF(Calculation!Y161=0,0,Calculation!Y$177/Calculation!Y161)</f>
        <v>0</v>
      </c>
      <c r="S59" s="159">
        <f>IF(Calculation!Z161=0,0,Calculation!Z$177/Calculation!Z161)</f>
        <v>0</v>
      </c>
      <c r="T59" s="38"/>
      <c r="U59" s="38"/>
      <c r="V59" s="84"/>
      <c r="W59" s="38"/>
      <c r="X59" s="38"/>
      <c r="Y59" s="38"/>
      <c r="Z59" s="38"/>
      <c r="AA59" s="38"/>
      <c r="AB59" s="38"/>
      <c r="AC59" s="38"/>
      <c r="AD59" s="38"/>
      <c r="AE59" s="38"/>
      <c r="AF59" s="38"/>
      <c r="AG59" s="38"/>
      <c r="AH59" s="38"/>
      <c r="AI59" s="38"/>
      <c r="AJ59" s="38"/>
      <c r="AK59" s="38"/>
      <c r="AL59" s="38"/>
      <c r="AM59" s="38"/>
      <c r="AN59" s="38"/>
      <c r="AO59" s="38"/>
      <c r="AP59" s="38"/>
      <c r="AQ59" s="38"/>
      <c r="AR59" s="38"/>
      <c r="AS59" s="38"/>
      <c r="AT59" s="38"/>
      <c r="AU59" s="38"/>
      <c r="AV59" s="38"/>
      <c r="AW59" s="38"/>
      <c r="AX59" s="38"/>
      <c r="AY59" s="38"/>
      <c r="AZ59" s="38"/>
      <c r="BA59" s="38"/>
      <c r="BB59" s="38"/>
      <c r="BC59" s="38"/>
      <c r="BD59" s="38"/>
      <c r="BE59" s="38"/>
      <c r="BF59" s="38"/>
      <c r="BG59" s="38"/>
      <c r="BH59" s="38"/>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c r="CI59" s="38"/>
      <c r="CJ59" s="38"/>
      <c r="CK59" s="38"/>
      <c r="CL59" s="38"/>
      <c r="CM59" s="38"/>
      <c r="CN59" s="38"/>
      <c r="CO59" s="38"/>
      <c r="CP59" s="38"/>
      <c r="CQ59" s="38"/>
      <c r="CR59" s="38"/>
      <c r="CS59" s="38"/>
      <c r="CT59" s="38"/>
      <c r="CU59" s="38"/>
      <c r="CV59" s="38"/>
      <c r="CW59" s="38"/>
      <c r="CX59" s="38"/>
      <c r="CY59" s="38"/>
      <c r="CZ59" s="38"/>
      <c r="DA59" s="38"/>
      <c r="DB59" s="38"/>
      <c r="DC59" s="38"/>
      <c r="DD59" s="38"/>
      <c r="DE59" s="38"/>
      <c r="DF59" s="38"/>
      <c r="DG59" s="38"/>
      <c r="DH59" s="38"/>
      <c r="DI59" s="38"/>
      <c r="DJ59" s="38"/>
      <c r="DK59" s="38"/>
      <c r="DL59" s="38"/>
      <c r="DM59" s="38"/>
      <c r="DN59" s="38"/>
      <c r="DO59" s="38"/>
      <c r="DP59" s="38"/>
      <c r="DQ59" s="38"/>
      <c r="DR59" s="38"/>
      <c r="DS59" s="38"/>
      <c r="DT59" s="38"/>
      <c r="DU59" s="38"/>
      <c r="DV59" s="38"/>
      <c r="DW59" s="38"/>
      <c r="DX59" s="38"/>
      <c r="DY59" s="38"/>
      <c r="DZ59" s="38"/>
      <c r="EA59" s="38"/>
      <c r="EB59" s="38"/>
      <c r="EC59" s="38"/>
      <c r="ED59" s="38"/>
      <c r="EE59" s="38"/>
      <c r="EF59" s="38"/>
      <c r="EG59" s="38"/>
      <c r="EH59" s="38"/>
      <c r="EI59" s="38"/>
      <c r="EJ59" s="38"/>
      <c r="EK59" s="38"/>
      <c r="EL59" s="38"/>
      <c r="EM59" s="38"/>
      <c r="EN59" s="38"/>
      <c r="EO59" s="38"/>
      <c r="EP59" s="38"/>
      <c r="EQ59" s="38"/>
      <c r="ER59" s="38"/>
      <c r="ES59" s="38"/>
      <c r="ET59" s="38"/>
      <c r="EU59" s="38"/>
      <c r="EV59" s="38"/>
      <c r="EW59" s="38"/>
      <c r="EX59" s="38"/>
      <c r="EY59" s="38"/>
      <c r="EZ59" s="38"/>
      <c r="FA59" s="38"/>
      <c r="FB59" s="38"/>
      <c r="FC59" s="38"/>
      <c r="FD59" s="38"/>
      <c r="FE59" s="38"/>
      <c r="FF59" s="38"/>
      <c r="FG59" s="38"/>
      <c r="FH59" s="38"/>
      <c r="FI59" s="38"/>
      <c r="FJ59" s="38"/>
      <c r="FK59" s="38"/>
      <c r="FL59" s="38"/>
      <c r="FM59" s="38"/>
      <c r="FN59" s="38"/>
      <c r="FO59" s="38"/>
      <c r="FP59" s="38"/>
      <c r="FQ59" s="38"/>
      <c r="FR59" s="38"/>
      <c r="FS59" s="38"/>
      <c r="FT59" s="38"/>
      <c r="FU59" s="38"/>
      <c r="FV59" s="38"/>
      <c r="FW59" s="38"/>
      <c r="FX59" s="38"/>
      <c r="FY59" s="38"/>
      <c r="FZ59" s="38"/>
      <c r="GA59" s="38"/>
      <c r="GB59" s="38"/>
      <c r="GC59" s="38"/>
      <c r="GD59" s="38"/>
      <c r="GE59" s="38"/>
      <c r="GF59" s="38"/>
      <c r="GG59" s="38"/>
      <c r="GH59" s="38"/>
      <c r="GI59" s="38"/>
      <c r="GJ59" s="38"/>
      <c r="GK59" s="38"/>
      <c r="GL59" s="38"/>
      <c r="GM59" s="38"/>
      <c r="GN59" s="38"/>
      <c r="GO59" s="38"/>
      <c r="GP59" s="38"/>
      <c r="GQ59" s="38"/>
      <c r="GR59" s="38"/>
      <c r="GS59" s="38"/>
      <c r="GT59" s="38"/>
      <c r="GU59" s="38"/>
      <c r="GV59" s="38"/>
      <c r="GW59" s="38"/>
      <c r="GX59" s="38"/>
      <c r="GY59" s="38"/>
      <c r="GZ59" s="38"/>
      <c r="HA59" s="38"/>
      <c r="HB59" s="38"/>
      <c r="HC59" s="38"/>
      <c r="HD59" s="38"/>
      <c r="HE59" s="38"/>
      <c r="HF59" s="38"/>
      <c r="HG59" s="38"/>
      <c r="HH59" s="38"/>
      <c r="HI59" s="38"/>
      <c r="HJ59" s="38"/>
      <c r="HK59" s="38"/>
      <c r="HL59" s="38"/>
      <c r="HM59" s="38"/>
      <c r="HN59" s="38"/>
      <c r="HO59" s="38"/>
      <c r="HP59" s="38"/>
      <c r="HQ59" s="38"/>
      <c r="HR59" s="38"/>
      <c r="HS59" s="38"/>
      <c r="HT59" s="38"/>
      <c r="HU59" s="38"/>
      <c r="HV59" s="38"/>
      <c r="HW59" s="38"/>
      <c r="HX59" s="38"/>
      <c r="HY59" s="38"/>
      <c r="HZ59" s="38"/>
      <c r="IA59" s="38"/>
      <c r="IB59" s="38"/>
      <c r="IC59" s="38"/>
      <c r="ID59" s="38"/>
      <c r="IE59" s="38"/>
      <c r="IF59" s="38"/>
      <c r="IG59" s="38"/>
      <c r="IH59" s="38"/>
    </row>
    <row r="60" spans="2:242" s="41" customFormat="1" x14ac:dyDescent="0.2">
      <c r="D60" s="51" t="s">
        <v>137</v>
      </c>
      <c r="E60" s="52" t="s">
        <v>155</v>
      </c>
      <c r="F60" s="159">
        <f>_xlfn.MINIFS(H60:S60,H60:S60,"&lt;&gt;"&amp;0)</f>
        <v>0</v>
      </c>
      <c r="G60" s="159" t="str">
        <f>IFERROR(AVERAGEIFS(H60:S60,H60:S60,"&lt;&gt;"&amp;0),"")</f>
        <v/>
      </c>
      <c r="H60" s="159">
        <f>IF(Calculation!O162=0,0,Calculation!O$178/Calculation!O162)</f>
        <v>0</v>
      </c>
      <c r="I60" s="159">
        <f>IF(Calculation!P162=0,0,Calculation!P$178/Calculation!P162)</f>
        <v>0</v>
      </c>
      <c r="J60" s="159">
        <f>IF(Calculation!Q162=0,0,Calculation!Q$178/Calculation!Q162)</f>
        <v>0</v>
      </c>
      <c r="K60" s="159">
        <f>IF(Calculation!R162=0,0,Calculation!R$178/Calculation!R162)</f>
        <v>0</v>
      </c>
      <c r="L60" s="159">
        <f>IF(Calculation!S162=0,0,Calculation!S$178/Calculation!S162)</f>
        <v>0</v>
      </c>
      <c r="M60" s="159">
        <f>IF(Calculation!T162=0,0,Calculation!T$178/Calculation!T162)</f>
        <v>0</v>
      </c>
      <c r="N60" s="159">
        <f>IF(Calculation!U162=0,0,Calculation!U$178/Calculation!U162)</f>
        <v>0</v>
      </c>
      <c r="O60" s="159">
        <f>IF(Calculation!V162=0,0,Calculation!V$178/Calculation!V162)</f>
        <v>0</v>
      </c>
      <c r="P60" s="159">
        <f>IF(Calculation!W162=0,0,Calculation!W$178/Calculation!W162)</f>
        <v>0</v>
      </c>
      <c r="Q60" s="159">
        <f>IF(Calculation!X162=0,0,Calculation!X$178/Calculation!X162)</f>
        <v>0</v>
      </c>
      <c r="R60" s="159">
        <f>IF(Calculation!Y162=0,0,Calculation!Y$178/Calculation!Y162)</f>
        <v>0</v>
      </c>
      <c r="S60" s="159">
        <f>IF(Calculation!Z162=0,0,Calculation!Z$178/Calculation!Z162)</f>
        <v>0</v>
      </c>
      <c r="T60" s="38"/>
      <c r="U60" s="38"/>
      <c r="V60" s="84"/>
      <c r="W60" s="38"/>
      <c r="X60" s="38"/>
      <c r="Y60" s="38"/>
      <c r="Z60" s="38"/>
      <c r="AA60" s="38"/>
      <c r="AB60" s="38"/>
      <c r="AC60" s="38"/>
      <c r="AD60" s="38"/>
      <c r="AE60" s="38"/>
      <c r="AF60" s="38"/>
      <c r="AG60" s="38"/>
      <c r="AH60" s="38"/>
      <c r="AI60" s="38"/>
      <c r="AJ60" s="38"/>
      <c r="AK60" s="38"/>
      <c r="AL60" s="38"/>
      <c r="AM60" s="38"/>
      <c r="AN60" s="38"/>
      <c r="AO60" s="38"/>
      <c r="AP60" s="38"/>
      <c r="AQ60" s="38"/>
      <c r="AR60" s="38"/>
      <c r="AS60" s="38"/>
      <c r="AT60" s="38"/>
      <c r="AU60" s="38"/>
      <c r="AV60" s="38"/>
      <c r="AW60" s="38"/>
      <c r="AX60" s="38"/>
      <c r="AY60" s="38"/>
      <c r="AZ60" s="38"/>
      <c r="BA60" s="38"/>
      <c r="BB60" s="38"/>
      <c r="BC60" s="38"/>
      <c r="BD60" s="38"/>
      <c r="BE60" s="38"/>
      <c r="BF60" s="38"/>
      <c r="BG60" s="38"/>
      <c r="BH60" s="38"/>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c r="CI60" s="38"/>
      <c r="CJ60" s="38"/>
      <c r="CK60" s="38"/>
      <c r="CL60" s="38"/>
      <c r="CM60" s="38"/>
      <c r="CN60" s="38"/>
      <c r="CO60" s="38"/>
      <c r="CP60" s="38"/>
      <c r="CQ60" s="38"/>
      <c r="CR60" s="38"/>
      <c r="CS60" s="38"/>
      <c r="CT60" s="38"/>
      <c r="CU60" s="38"/>
      <c r="CV60" s="38"/>
      <c r="CW60" s="38"/>
      <c r="CX60" s="38"/>
      <c r="CY60" s="38"/>
      <c r="CZ60" s="38"/>
      <c r="DA60" s="38"/>
      <c r="DB60" s="38"/>
      <c r="DC60" s="38"/>
      <c r="DD60" s="38"/>
      <c r="DE60" s="38"/>
      <c r="DF60" s="38"/>
      <c r="DG60" s="38"/>
      <c r="DH60" s="38"/>
      <c r="DI60" s="38"/>
      <c r="DJ60" s="38"/>
      <c r="DK60" s="38"/>
      <c r="DL60" s="38"/>
      <c r="DM60" s="38"/>
      <c r="DN60" s="38"/>
      <c r="DO60" s="38"/>
      <c r="DP60" s="38"/>
      <c r="DQ60" s="38"/>
      <c r="DR60" s="38"/>
      <c r="DS60" s="38"/>
      <c r="DT60" s="38"/>
      <c r="DU60" s="38"/>
      <c r="DV60" s="38"/>
      <c r="DW60" s="38"/>
      <c r="DX60" s="38"/>
      <c r="DY60" s="38"/>
      <c r="DZ60" s="38"/>
      <c r="EA60" s="38"/>
      <c r="EB60" s="38"/>
      <c r="EC60" s="38"/>
      <c r="ED60" s="38"/>
      <c r="EE60" s="38"/>
      <c r="EF60" s="38"/>
      <c r="EG60" s="38"/>
      <c r="EH60" s="38"/>
      <c r="EI60" s="38"/>
      <c r="EJ60" s="38"/>
      <c r="EK60" s="38"/>
      <c r="EL60" s="38"/>
      <c r="EM60" s="38"/>
      <c r="EN60" s="38"/>
      <c r="EO60" s="38"/>
      <c r="EP60" s="38"/>
      <c r="EQ60" s="38"/>
      <c r="ER60" s="38"/>
      <c r="ES60" s="38"/>
      <c r="ET60" s="38"/>
      <c r="EU60" s="38"/>
      <c r="EV60" s="38"/>
      <c r="EW60" s="38"/>
      <c r="EX60" s="38"/>
      <c r="EY60" s="38"/>
      <c r="EZ60" s="38"/>
      <c r="FA60" s="38"/>
      <c r="FB60" s="38"/>
      <c r="FC60" s="38"/>
      <c r="FD60" s="38"/>
      <c r="FE60" s="38"/>
      <c r="FF60" s="38"/>
      <c r="FG60" s="38"/>
      <c r="FH60" s="38"/>
      <c r="FI60" s="38"/>
      <c r="FJ60" s="38"/>
      <c r="FK60" s="38"/>
      <c r="FL60" s="38"/>
      <c r="FM60" s="38"/>
      <c r="FN60" s="38"/>
      <c r="FO60" s="38"/>
      <c r="FP60" s="38"/>
      <c r="FQ60" s="38"/>
      <c r="FR60" s="38"/>
      <c r="FS60" s="38"/>
      <c r="FT60" s="38"/>
      <c r="FU60" s="38"/>
      <c r="FV60" s="38"/>
      <c r="FW60" s="38"/>
      <c r="FX60" s="38"/>
      <c r="FY60" s="38"/>
      <c r="FZ60" s="38"/>
      <c r="GA60" s="38"/>
      <c r="GB60" s="38"/>
      <c r="GC60" s="38"/>
      <c r="GD60" s="38"/>
      <c r="GE60" s="38"/>
      <c r="GF60" s="38"/>
      <c r="GG60" s="38"/>
      <c r="GH60" s="38"/>
      <c r="GI60" s="38"/>
      <c r="GJ60" s="38"/>
      <c r="GK60" s="38"/>
      <c r="GL60" s="38"/>
      <c r="GM60" s="38"/>
      <c r="GN60" s="38"/>
      <c r="GO60" s="38"/>
      <c r="GP60" s="38"/>
      <c r="GQ60" s="38"/>
      <c r="GR60" s="38"/>
      <c r="GS60" s="38"/>
      <c r="GT60" s="38"/>
      <c r="GU60" s="38"/>
      <c r="GV60" s="38"/>
      <c r="GW60" s="38"/>
      <c r="GX60" s="38"/>
      <c r="GY60" s="38"/>
      <c r="GZ60" s="38"/>
      <c r="HA60" s="38"/>
      <c r="HB60" s="38"/>
      <c r="HC60" s="38"/>
      <c r="HD60" s="38"/>
      <c r="HE60" s="38"/>
      <c r="HF60" s="38"/>
      <c r="HG60" s="38"/>
      <c r="HH60" s="38"/>
      <c r="HI60" s="38"/>
      <c r="HJ60" s="38"/>
      <c r="HK60" s="38"/>
      <c r="HL60" s="38"/>
      <c r="HM60" s="38"/>
      <c r="HN60" s="38"/>
      <c r="HO60" s="38"/>
      <c r="HP60" s="38"/>
      <c r="HQ60" s="38"/>
      <c r="HR60" s="38"/>
      <c r="HS60" s="38"/>
      <c r="HT60" s="38"/>
      <c r="HU60" s="38"/>
      <c r="HV60" s="38"/>
      <c r="HW60" s="38"/>
      <c r="HX60" s="38"/>
      <c r="HY60" s="38"/>
      <c r="HZ60" s="38"/>
      <c r="IA60" s="38"/>
      <c r="IB60" s="38"/>
      <c r="IC60" s="38"/>
      <c r="ID60" s="38"/>
      <c r="IE60" s="38"/>
      <c r="IF60" s="38"/>
      <c r="IG60" s="38"/>
      <c r="IH60" s="38"/>
    </row>
    <row r="61" spans="2:242" s="41" customFormat="1" x14ac:dyDescent="0.2">
      <c r="D61" s="51" t="s">
        <v>198</v>
      </c>
      <c r="E61" s="52" t="s">
        <v>155</v>
      </c>
      <c r="F61" s="159">
        <f>_xlfn.MINIFS(H61:S61,H61:S61,"&lt;&gt;"&amp;0)</f>
        <v>0</v>
      </c>
      <c r="G61" s="159" t="str">
        <f>IFERROR(AVERAGEIFS(H61:S61,H61:S61,"&lt;&gt;"&amp;0),"")</f>
        <v/>
      </c>
      <c r="H61" s="159">
        <f>IF(Calculation!O163=0,0,Calculation!O$177/Calculation!O163)</f>
        <v>0</v>
      </c>
      <c r="I61" s="159">
        <f>IF(Calculation!P163=0,0,Calculation!P$177/Calculation!P163)</f>
        <v>0</v>
      </c>
      <c r="J61" s="159">
        <f>IF(Calculation!Q163=0,0,Calculation!Q$177/Calculation!Q163)</f>
        <v>0</v>
      </c>
      <c r="K61" s="159">
        <f>IF(Calculation!R163=0,0,Calculation!R$177/Calculation!R163)</f>
        <v>0</v>
      </c>
      <c r="L61" s="159">
        <f>IF(Calculation!S163=0,0,Calculation!S$177/Calculation!S163)</f>
        <v>0</v>
      </c>
      <c r="M61" s="159">
        <f>IF(Calculation!T163=0,0,Calculation!T$177/Calculation!T163)</f>
        <v>0</v>
      </c>
      <c r="N61" s="159">
        <f>IF(Calculation!U163=0,0,Calculation!U$177/Calculation!U163)</f>
        <v>0</v>
      </c>
      <c r="O61" s="159">
        <f>IF(Calculation!V163=0,0,Calculation!V$177/Calculation!V163)</f>
        <v>0</v>
      </c>
      <c r="P61" s="159">
        <f>IF(Calculation!W163=0,0,Calculation!W$177/Calculation!W163)</f>
        <v>0</v>
      </c>
      <c r="Q61" s="159">
        <f>IF(Calculation!X163=0,0,Calculation!X$177/Calculation!X163)</f>
        <v>0</v>
      </c>
      <c r="R61" s="159">
        <f>IF(Calculation!Y163=0,0,Calculation!Y$177/Calculation!Y163)</f>
        <v>0</v>
      </c>
      <c r="S61" s="159">
        <f>IF(Calculation!Z163=0,0,Calculation!Z$177/Calculation!Z163)</f>
        <v>0</v>
      </c>
      <c r="T61" s="38"/>
      <c r="U61" s="38"/>
      <c r="V61" s="84"/>
      <c r="W61" s="38"/>
      <c r="X61" s="38"/>
      <c r="Y61" s="38"/>
      <c r="Z61" s="38"/>
      <c r="AA61" s="38"/>
      <c r="AB61" s="38"/>
      <c r="AC61" s="38"/>
      <c r="AD61" s="38"/>
      <c r="AE61" s="38"/>
      <c r="AF61" s="38"/>
      <c r="AG61" s="38"/>
      <c r="AH61" s="38"/>
      <c r="AI61" s="38"/>
      <c r="AJ61" s="38"/>
      <c r="AK61" s="38"/>
      <c r="AL61" s="38"/>
      <c r="AM61" s="38"/>
      <c r="AN61" s="38"/>
      <c r="AO61" s="38"/>
      <c r="AP61" s="38"/>
      <c r="AQ61" s="38"/>
      <c r="AR61" s="38"/>
      <c r="AS61" s="38"/>
      <c r="AT61" s="38"/>
      <c r="AU61" s="38"/>
      <c r="AV61" s="38"/>
      <c r="AW61" s="38"/>
      <c r="AX61" s="38"/>
      <c r="AY61" s="38"/>
      <c r="AZ61" s="38"/>
      <c r="BA61" s="38"/>
      <c r="BB61" s="38"/>
      <c r="BC61" s="38"/>
      <c r="BD61" s="38"/>
      <c r="BE61" s="38"/>
      <c r="BF61" s="38"/>
      <c r="BG61" s="38"/>
      <c r="BH61" s="38"/>
      <c r="BI61" s="38"/>
      <c r="BJ61" s="38"/>
      <c r="BK61" s="38"/>
      <c r="BL61" s="38"/>
      <c r="BM61" s="38"/>
      <c r="BN61" s="38"/>
      <c r="BO61" s="38"/>
      <c r="BP61" s="38"/>
      <c r="BQ61" s="38"/>
      <c r="BR61" s="38"/>
      <c r="BS61" s="38"/>
      <c r="BT61" s="38"/>
      <c r="BU61" s="38"/>
      <c r="BV61" s="38"/>
      <c r="BW61" s="38"/>
      <c r="BX61" s="38"/>
      <c r="BY61" s="38"/>
      <c r="BZ61" s="38"/>
      <c r="CA61" s="38"/>
      <c r="CB61" s="38"/>
      <c r="CC61" s="38"/>
      <c r="CD61" s="38"/>
      <c r="CE61" s="38"/>
      <c r="CF61" s="38"/>
      <c r="CG61" s="38"/>
      <c r="CH61" s="38"/>
      <c r="CI61" s="38"/>
      <c r="CJ61" s="38"/>
      <c r="CK61" s="38"/>
      <c r="CL61" s="38"/>
      <c r="CM61" s="38"/>
      <c r="CN61" s="38"/>
      <c r="CO61" s="38"/>
      <c r="CP61" s="38"/>
      <c r="CQ61" s="38"/>
      <c r="CR61" s="38"/>
      <c r="CS61" s="38"/>
      <c r="CT61" s="38"/>
      <c r="CU61" s="38"/>
      <c r="CV61" s="38"/>
      <c r="CW61" s="38"/>
      <c r="CX61" s="38"/>
      <c r="CY61" s="38"/>
      <c r="CZ61" s="38"/>
      <c r="DA61" s="38"/>
      <c r="DB61" s="38"/>
      <c r="DC61" s="38"/>
      <c r="DD61" s="38"/>
      <c r="DE61" s="38"/>
      <c r="DF61" s="38"/>
      <c r="DG61" s="38"/>
      <c r="DH61" s="38"/>
      <c r="DI61" s="38"/>
      <c r="DJ61" s="38"/>
      <c r="DK61" s="38"/>
      <c r="DL61" s="38"/>
      <c r="DM61" s="38"/>
      <c r="DN61" s="38"/>
      <c r="DO61" s="38"/>
      <c r="DP61" s="38"/>
      <c r="DQ61" s="38"/>
      <c r="DR61" s="38"/>
      <c r="DS61" s="38"/>
      <c r="DT61" s="38"/>
      <c r="DU61" s="38"/>
      <c r="DV61" s="38"/>
      <c r="DW61" s="38"/>
      <c r="DX61" s="38"/>
      <c r="DY61" s="38"/>
      <c r="DZ61" s="38"/>
      <c r="EA61" s="38"/>
      <c r="EB61" s="38"/>
      <c r="EC61" s="38"/>
      <c r="ED61" s="38"/>
      <c r="EE61" s="38"/>
      <c r="EF61" s="38"/>
      <c r="EG61" s="38"/>
      <c r="EH61" s="38"/>
      <c r="EI61" s="38"/>
      <c r="EJ61" s="38"/>
      <c r="EK61" s="38"/>
      <c r="EL61" s="38"/>
      <c r="EM61" s="38"/>
      <c r="EN61" s="38"/>
      <c r="EO61" s="38"/>
      <c r="EP61" s="38"/>
      <c r="EQ61" s="38"/>
      <c r="ER61" s="38"/>
      <c r="ES61" s="38"/>
      <c r="ET61" s="38"/>
      <c r="EU61" s="38"/>
      <c r="EV61" s="38"/>
      <c r="EW61" s="38"/>
      <c r="EX61" s="38"/>
      <c r="EY61" s="38"/>
      <c r="EZ61" s="38"/>
      <c r="FA61" s="38"/>
      <c r="FB61" s="38"/>
      <c r="FC61" s="38"/>
      <c r="FD61" s="38"/>
      <c r="FE61" s="38"/>
      <c r="FF61" s="38"/>
      <c r="FG61" s="38"/>
      <c r="FH61" s="38"/>
      <c r="FI61" s="38"/>
      <c r="FJ61" s="38"/>
      <c r="FK61" s="38"/>
      <c r="FL61" s="38"/>
      <c r="FM61" s="38"/>
      <c r="FN61" s="38"/>
      <c r="FO61" s="38"/>
      <c r="FP61" s="38"/>
      <c r="FQ61" s="38"/>
      <c r="FR61" s="38"/>
      <c r="FS61" s="38"/>
      <c r="FT61" s="38"/>
      <c r="FU61" s="38"/>
      <c r="FV61" s="38"/>
      <c r="FW61" s="38"/>
      <c r="FX61" s="38"/>
      <c r="FY61" s="38"/>
      <c r="FZ61" s="38"/>
      <c r="GA61" s="38"/>
      <c r="GB61" s="38"/>
      <c r="GC61" s="38"/>
      <c r="GD61" s="38"/>
      <c r="GE61" s="38"/>
      <c r="GF61" s="38"/>
      <c r="GG61" s="38"/>
      <c r="GH61" s="38"/>
      <c r="GI61" s="38"/>
      <c r="GJ61" s="38"/>
      <c r="GK61" s="38"/>
      <c r="GL61" s="38"/>
      <c r="GM61" s="38"/>
      <c r="GN61" s="38"/>
      <c r="GO61" s="38"/>
      <c r="GP61" s="38"/>
      <c r="GQ61" s="38"/>
      <c r="GR61" s="38"/>
      <c r="GS61" s="38"/>
      <c r="GT61" s="38"/>
      <c r="GU61" s="38"/>
      <c r="GV61" s="38"/>
      <c r="GW61" s="38"/>
      <c r="GX61" s="38"/>
      <c r="GY61" s="38"/>
      <c r="GZ61" s="38"/>
      <c r="HA61" s="38"/>
      <c r="HB61" s="38"/>
      <c r="HC61" s="38"/>
      <c r="HD61" s="38"/>
      <c r="HE61" s="38"/>
      <c r="HF61" s="38"/>
      <c r="HG61" s="38"/>
      <c r="HH61" s="38"/>
      <c r="HI61" s="38"/>
      <c r="HJ61" s="38"/>
      <c r="HK61" s="38"/>
      <c r="HL61" s="38"/>
      <c r="HM61" s="38"/>
      <c r="HN61" s="38"/>
      <c r="HO61" s="38"/>
      <c r="HP61" s="38"/>
      <c r="HQ61" s="38"/>
      <c r="HR61" s="38"/>
      <c r="HS61" s="38"/>
      <c r="HT61" s="38"/>
      <c r="HU61" s="38"/>
      <c r="HV61" s="38"/>
      <c r="HW61" s="38"/>
      <c r="HX61" s="38"/>
      <c r="HY61" s="38"/>
      <c r="HZ61" s="38"/>
      <c r="IA61" s="38"/>
      <c r="IB61" s="38"/>
      <c r="IC61" s="38"/>
      <c r="ID61" s="38"/>
      <c r="IE61" s="38"/>
      <c r="IF61" s="38"/>
      <c r="IG61" s="38"/>
      <c r="IH61" s="38"/>
    </row>
    <row r="62" spans="2:242" x14ac:dyDescent="0.2">
      <c r="V62" s="84"/>
    </row>
    <row r="63" spans="2:242" s="41" customFormat="1" x14ac:dyDescent="0.2">
      <c r="D63" s="44" t="s">
        <v>199</v>
      </c>
      <c r="E63" s="45"/>
      <c r="F63" s="45"/>
      <c r="G63" s="45"/>
      <c r="M63" s="38"/>
      <c r="N63" s="38"/>
      <c r="O63" s="38"/>
      <c r="P63" s="38"/>
      <c r="Q63" s="38"/>
      <c r="R63" s="38"/>
      <c r="S63" s="38"/>
      <c r="T63" s="38"/>
      <c r="U63" s="38"/>
      <c r="V63" s="84"/>
      <c r="W63" s="38"/>
      <c r="X63" s="38"/>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38"/>
      <c r="AW63" s="38"/>
      <c r="AX63" s="38"/>
      <c r="AY63" s="38"/>
      <c r="AZ63" s="38"/>
      <c r="BA63" s="38"/>
      <c r="BB63" s="38"/>
      <c r="BC63" s="38"/>
      <c r="BD63" s="38"/>
      <c r="BE63" s="38"/>
      <c r="BF63" s="38"/>
      <c r="BG63" s="38"/>
      <c r="BH63" s="38"/>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c r="CI63" s="38"/>
      <c r="CJ63" s="38"/>
      <c r="CK63" s="38"/>
      <c r="CL63" s="38"/>
      <c r="CM63" s="38"/>
      <c r="CN63" s="38"/>
      <c r="CO63" s="38"/>
      <c r="CP63" s="38"/>
      <c r="CQ63" s="38"/>
      <c r="CR63" s="38"/>
      <c r="CS63" s="38"/>
      <c r="CT63" s="38"/>
      <c r="CU63" s="38"/>
      <c r="CV63" s="38"/>
      <c r="CW63" s="38"/>
      <c r="CX63" s="38"/>
      <c r="CY63" s="38"/>
      <c r="CZ63" s="38"/>
      <c r="DA63" s="38"/>
      <c r="DB63" s="38"/>
      <c r="DC63" s="38"/>
      <c r="DD63" s="38"/>
      <c r="DE63" s="38"/>
      <c r="DF63" s="38"/>
      <c r="DG63" s="38"/>
      <c r="DH63" s="38"/>
      <c r="DI63" s="38"/>
      <c r="DJ63" s="38"/>
      <c r="DK63" s="38"/>
      <c r="DL63" s="38"/>
      <c r="DM63" s="38"/>
      <c r="DN63" s="38"/>
      <c r="DO63" s="38"/>
      <c r="DP63" s="38"/>
      <c r="DQ63" s="38"/>
      <c r="DR63" s="38"/>
      <c r="DS63" s="38"/>
      <c r="DT63" s="38"/>
      <c r="DU63" s="38"/>
      <c r="DV63" s="38"/>
      <c r="DW63" s="38"/>
      <c r="DX63" s="38"/>
      <c r="DY63" s="38"/>
      <c r="DZ63" s="38"/>
      <c r="EA63" s="38"/>
      <c r="EB63" s="38"/>
      <c r="EC63" s="38"/>
      <c r="ED63" s="38"/>
      <c r="EE63" s="38"/>
      <c r="EF63" s="38"/>
      <c r="EG63" s="38"/>
      <c r="EH63" s="38"/>
      <c r="EI63" s="38"/>
      <c r="EJ63" s="38"/>
      <c r="EK63" s="38"/>
      <c r="EL63" s="38"/>
      <c r="EM63" s="38"/>
      <c r="EN63" s="38"/>
      <c r="EO63" s="38"/>
      <c r="EP63" s="38"/>
      <c r="EQ63" s="38"/>
      <c r="ER63" s="38"/>
      <c r="ES63" s="38"/>
      <c r="ET63" s="38"/>
      <c r="EU63" s="38"/>
      <c r="EV63" s="38"/>
      <c r="EW63" s="38"/>
      <c r="EX63" s="38"/>
      <c r="EY63" s="38"/>
      <c r="EZ63" s="38"/>
      <c r="FA63" s="38"/>
      <c r="FB63" s="38"/>
      <c r="FC63" s="38"/>
      <c r="FD63" s="38"/>
      <c r="FE63" s="38"/>
      <c r="FF63" s="38"/>
      <c r="FG63" s="38"/>
      <c r="FH63" s="38"/>
      <c r="FI63" s="38"/>
      <c r="FJ63" s="38"/>
      <c r="FK63" s="38"/>
      <c r="FL63" s="38"/>
      <c r="FM63" s="38"/>
      <c r="FN63" s="38"/>
      <c r="FO63" s="38"/>
      <c r="FP63" s="38"/>
      <c r="FQ63" s="38"/>
      <c r="FR63" s="38"/>
      <c r="FS63" s="38"/>
      <c r="FT63" s="38"/>
      <c r="FU63" s="38"/>
      <c r="FV63" s="38"/>
      <c r="FW63" s="38"/>
      <c r="FX63" s="38"/>
      <c r="FY63" s="38"/>
      <c r="FZ63" s="38"/>
      <c r="GA63" s="38"/>
      <c r="GB63" s="38"/>
      <c r="GC63" s="38"/>
      <c r="GD63" s="38"/>
      <c r="GE63" s="38"/>
      <c r="GF63" s="38"/>
      <c r="GG63" s="38"/>
      <c r="GH63" s="38"/>
      <c r="GI63" s="38"/>
      <c r="GJ63" s="38"/>
      <c r="GK63" s="38"/>
      <c r="GL63" s="38"/>
      <c r="GM63" s="38"/>
      <c r="GN63" s="38"/>
      <c r="GO63" s="38"/>
      <c r="GP63" s="38"/>
      <c r="GQ63" s="38"/>
      <c r="GR63" s="38"/>
      <c r="GS63" s="38"/>
      <c r="GT63" s="38"/>
      <c r="GU63" s="38"/>
      <c r="GV63" s="38"/>
      <c r="GW63" s="38"/>
      <c r="GX63" s="38"/>
      <c r="GY63" s="38"/>
      <c r="GZ63" s="38"/>
      <c r="HA63" s="38"/>
      <c r="HB63" s="38"/>
      <c r="HC63" s="38"/>
      <c r="HD63" s="38"/>
      <c r="HE63" s="38"/>
      <c r="HF63" s="38"/>
      <c r="HG63" s="38"/>
      <c r="HH63" s="38"/>
      <c r="HI63" s="38"/>
      <c r="HJ63" s="38"/>
      <c r="HK63" s="38"/>
      <c r="HL63" s="38"/>
      <c r="HM63" s="38"/>
      <c r="HN63" s="38"/>
      <c r="HO63" s="38"/>
      <c r="HP63" s="38"/>
      <c r="HQ63" s="38"/>
      <c r="HR63" s="38"/>
      <c r="HS63" s="38"/>
      <c r="HT63" s="38"/>
      <c r="HU63" s="38"/>
      <c r="HV63" s="38"/>
      <c r="HW63" s="38"/>
      <c r="HX63" s="38"/>
      <c r="HY63" s="38"/>
      <c r="HZ63" s="38"/>
      <c r="IA63" s="38"/>
      <c r="IB63" s="38"/>
      <c r="IC63" s="38"/>
      <c r="ID63" s="38"/>
      <c r="IE63" s="38"/>
      <c r="IF63" s="38"/>
      <c r="IG63" s="38"/>
      <c r="IH63" s="38"/>
    </row>
    <row r="64" spans="2:242" x14ac:dyDescent="0.2">
      <c r="B64" s="41"/>
      <c r="C64" s="41"/>
      <c r="D64" s="47" t="s">
        <v>200</v>
      </c>
      <c r="E64" s="48"/>
      <c r="F64" s="50" t="s">
        <v>292</v>
      </c>
      <c r="G64" s="50" t="s">
        <v>201</v>
      </c>
      <c r="H64" s="50" t="s">
        <v>202</v>
      </c>
      <c r="I64" s="50" t="s">
        <v>44</v>
      </c>
      <c r="J64" s="50" t="s">
        <v>203</v>
      </c>
      <c r="V64" s="84"/>
    </row>
    <row r="65" spans="2:22" x14ac:dyDescent="0.2">
      <c r="B65" s="41"/>
      <c r="C65" s="41"/>
      <c r="D65" s="165" t="str">
        <f>'Instructions and Inputs'!$D162</f>
        <v>Land Purchase Price</v>
      </c>
      <c r="E65" s="52" t="s">
        <v>93</v>
      </c>
      <c r="F65" s="160">
        <f>'Instructions and Inputs'!H162</f>
        <v>0</v>
      </c>
      <c r="G65" s="161" t="str">
        <f>'Instructions and Inputs'!I162</f>
        <v/>
      </c>
      <c r="H65" s="162" t="str">
        <f>'Instructions and Inputs'!J162</f>
        <v/>
      </c>
      <c r="I65" s="162" t="str">
        <f>'Instructions and Inputs'!K162</f>
        <v/>
      </c>
      <c r="J65" s="163" t="str">
        <f>IFERROR(F65/F$76,"")</f>
        <v/>
      </c>
      <c r="V65" s="84"/>
    </row>
    <row r="66" spans="2:22" x14ac:dyDescent="0.2">
      <c r="B66" s="41"/>
      <c r="C66" s="41"/>
      <c r="D66" s="165" t="str">
        <f>'Instructions and Inputs'!$D163</f>
        <v>Acquisition Costs</v>
      </c>
      <c r="E66" s="52" t="s">
        <v>93</v>
      </c>
      <c r="F66" s="160">
        <f>'Instructions and Inputs'!H163</f>
        <v>0</v>
      </c>
      <c r="G66" s="161" t="str">
        <f>'Instructions and Inputs'!I163</f>
        <v/>
      </c>
      <c r="H66" s="164" t="str">
        <f>'Instructions and Inputs'!J163</f>
        <v/>
      </c>
      <c r="I66" s="164" t="str">
        <f>'Instructions and Inputs'!K163</f>
        <v/>
      </c>
      <c r="J66" s="163" t="str">
        <f t="shared" ref="J66:J76" si="3">IFERROR(F66/F$76,"")</f>
        <v/>
      </c>
      <c r="V66" s="84"/>
    </row>
    <row r="67" spans="2:22" x14ac:dyDescent="0.2">
      <c r="B67" s="41"/>
      <c r="C67" s="41"/>
      <c r="D67" s="165" t="str">
        <f>'Instructions and Inputs'!$D164</f>
        <v>Marketing</v>
      </c>
      <c r="E67" s="52" t="s">
        <v>93</v>
      </c>
      <c r="F67" s="160">
        <f>'Instructions and Inputs'!H164</f>
        <v>0</v>
      </c>
      <c r="G67" s="161" t="str">
        <f>'Instructions and Inputs'!I164</f>
        <v/>
      </c>
      <c r="H67" s="162" t="str">
        <f>'Instructions and Inputs'!J164</f>
        <v/>
      </c>
      <c r="I67" s="162" t="str">
        <f>'Instructions and Inputs'!K164</f>
        <v/>
      </c>
      <c r="J67" s="163" t="str">
        <f t="shared" si="3"/>
        <v/>
      </c>
      <c r="V67" s="84"/>
    </row>
    <row r="68" spans="2:22" x14ac:dyDescent="0.2">
      <c r="B68" s="41"/>
      <c r="C68" s="41"/>
      <c r="D68" s="165" t="str">
        <f>'Instructions and Inputs'!$D165</f>
        <v>Planning and Approvals</v>
      </c>
      <c r="E68" s="52" t="s">
        <v>93</v>
      </c>
      <c r="F68" s="160">
        <f>'Instructions and Inputs'!H165</f>
        <v>0</v>
      </c>
      <c r="G68" s="161" t="str">
        <f>'Instructions and Inputs'!I165</f>
        <v/>
      </c>
      <c r="H68" s="162" t="str">
        <f>'Instructions and Inputs'!J165</f>
        <v/>
      </c>
      <c r="I68" s="162" t="str">
        <f>'Instructions and Inputs'!K165</f>
        <v/>
      </c>
      <c r="J68" s="163" t="str">
        <f t="shared" si="3"/>
        <v/>
      </c>
      <c r="V68" s="84"/>
    </row>
    <row r="69" spans="2:22" x14ac:dyDescent="0.2">
      <c r="B69" s="41"/>
      <c r="C69" s="41"/>
      <c r="D69" s="165" t="str">
        <f>'Instructions and Inputs'!$D166</f>
        <v>Professional Fees</v>
      </c>
      <c r="E69" s="52" t="s">
        <v>93</v>
      </c>
      <c r="F69" s="160">
        <f>'Instructions and Inputs'!H166</f>
        <v>0</v>
      </c>
      <c r="G69" s="161" t="str">
        <f>'Instructions and Inputs'!I166</f>
        <v/>
      </c>
      <c r="H69" s="162" t="str">
        <f>'Instructions and Inputs'!J166</f>
        <v/>
      </c>
      <c r="I69" s="162" t="str">
        <f>'Instructions and Inputs'!K166</f>
        <v/>
      </c>
      <c r="J69" s="163" t="str">
        <f t="shared" si="3"/>
        <v/>
      </c>
      <c r="V69" s="84"/>
    </row>
    <row r="70" spans="2:22" x14ac:dyDescent="0.2">
      <c r="B70" s="41"/>
      <c r="C70" s="41"/>
      <c r="D70" s="165" t="str">
        <f>'Instructions and Inputs'!$D167</f>
        <v>Construction</v>
      </c>
      <c r="E70" s="52" t="s">
        <v>93</v>
      </c>
      <c r="F70" s="160">
        <f>'Instructions and Inputs'!H167</f>
        <v>0</v>
      </c>
      <c r="G70" s="161" t="str">
        <f>'Instructions and Inputs'!I167</f>
        <v/>
      </c>
      <c r="H70" s="162" t="str">
        <f>'Instructions and Inputs'!J167</f>
        <v/>
      </c>
      <c r="I70" s="162" t="str">
        <f>'Instructions and Inputs'!K167</f>
        <v/>
      </c>
      <c r="J70" s="163" t="str">
        <f t="shared" si="3"/>
        <v/>
      </c>
      <c r="V70" s="84"/>
    </row>
    <row r="71" spans="2:22" x14ac:dyDescent="0.2">
      <c r="B71" s="41"/>
      <c r="C71" s="41"/>
      <c r="D71" s="165" t="str">
        <f>'Instructions and Inputs'!$D168</f>
        <v>Development Manager and Other Fees</v>
      </c>
      <c r="E71" s="52" t="s">
        <v>93</v>
      </c>
      <c r="F71" s="160">
        <f>'Instructions and Inputs'!H168</f>
        <v>0</v>
      </c>
      <c r="G71" s="161" t="str">
        <f>'Instructions and Inputs'!I168</f>
        <v/>
      </c>
      <c r="H71" s="162" t="str">
        <f>'Instructions and Inputs'!J168</f>
        <v/>
      </c>
      <c r="I71" s="162" t="str">
        <f>'Instructions and Inputs'!K168</f>
        <v/>
      </c>
      <c r="J71" s="163" t="str">
        <f t="shared" si="3"/>
        <v/>
      </c>
      <c r="V71" s="84"/>
    </row>
    <row r="72" spans="2:22" x14ac:dyDescent="0.2">
      <c r="B72" s="41"/>
      <c r="C72" s="41"/>
      <c r="D72" s="165" t="str">
        <f>'Instructions and Inputs'!$D169</f>
        <v>Admin and Advisory</v>
      </c>
      <c r="E72" s="52" t="s">
        <v>93</v>
      </c>
      <c r="F72" s="160">
        <f>'Instructions and Inputs'!H169</f>
        <v>0</v>
      </c>
      <c r="G72" s="161" t="str">
        <f>'Instructions and Inputs'!I169</f>
        <v/>
      </c>
      <c r="H72" s="162" t="str">
        <f>'Instructions and Inputs'!J169</f>
        <v/>
      </c>
      <c r="I72" s="162" t="str">
        <f>'Instructions and Inputs'!K169</f>
        <v/>
      </c>
      <c r="J72" s="163" t="str">
        <f t="shared" si="3"/>
        <v/>
      </c>
      <c r="V72" s="84"/>
    </row>
    <row r="73" spans="2:22" x14ac:dyDescent="0.2">
      <c r="B73" s="41"/>
      <c r="C73" s="41"/>
      <c r="D73" s="165" t="str">
        <f>'Instructions and Inputs'!$D170</f>
        <v>Rates and Holding Costs</v>
      </c>
      <c r="E73" s="52" t="s">
        <v>93</v>
      </c>
      <c r="F73" s="160">
        <f>'Instructions and Inputs'!H170</f>
        <v>0</v>
      </c>
      <c r="G73" s="161" t="str">
        <f>'Instructions and Inputs'!I170</f>
        <v/>
      </c>
      <c r="H73" s="162" t="str">
        <f>'Instructions and Inputs'!J170</f>
        <v/>
      </c>
      <c r="I73" s="162" t="str">
        <f>'Instructions and Inputs'!K170</f>
        <v/>
      </c>
      <c r="J73" s="163" t="str">
        <f t="shared" si="3"/>
        <v/>
      </c>
      <c r="V73" s="84"/>
    </row>
    <row r="74" spans="2:22" x14ac:dyDescent="0.2">
      <c r="B74" s="41"/>
      <c r="C74" s="41"/>
      <c r="D74" s="165" t="str">
        <f>'Instructions and Inputs'!$D171</f>
        <v xml:space="preserve">Contingency and Capitalised Interest </v>
      </c>
      <c r="E74" s="52" t="s">
        <v>93</v>
      </c>
      <c r="F74" s="160">
        <f>'Instructions and Inputs'!H171</f>
        <v>0</v>
      </c>
      <c r="G74" s="161" t="str">
        <f>'Instructions and Inputs'!I171</f>
        <v/>
      </c>
      <c r="H74" s="162" t="str">
        <f>'Instructions and Inputs'!J171</f>
        <v/>
      </c>
      <c r="I74" s="162" t="str">
        <f>'Instructions and Inputs'!K171</f>
        <v/>
      </c>
      <c r="J74" s="163" t="str">
        <f t="shared" si="3"/>
        <v/>
      </c>
      <c r="V74" s="84"/>
    </row>
    <row r="75" spans="2:22" x14ac:dyDescent="0.2">
      <c r="B75" s="41"/>
      <c r="C75" s="41"/>
      <c r="D75" s="165" t="str">
        <f>'Instructions and Inputs'!$D172</f>
        <v>GST Payable</v>
      </c>
      <c r="E75" s="52" t="s">
        <v>93</v>
      </c>
      <c r="F75" s="160">
        <f>'Instructions and Inputs'!H172</f>
        <v>0</v>
      </c>
      <c r="G75" s="161" t="str">
        <f>'Instructions and Inputs'!I172</f>
        <v/>
      </c>
      <c r="H75" s="162" t="str">
        <f>'Instructions and Inputs'!J172</f>
        <v/>
      </c>
      <c r="I75" s="162" t="str">
        <f>'Instructions and Inputs'!K172</f>
        <v/>
      </c>
      <c r="J75" s="163" t="str">
        <f t="shared" si="3"/>
        <v/>
      </c>
      <c r="V75" s="84"/>
    </row>
    <row r="76" spans="2:22" x14ac:dyDescent="0.2">
      <c r="D76" s="166" t="str">
        <f>Calculation!D96</f>
        <v>Total Development Costs</v>
      </c>
      <c r="E76" s="52" t="s">
        <v>93</v>
      </c>
      <c r="F76" s="160">
        <f>'Instructions and Inputs'!H174</f>
        <v>0</v>
      </c>
      <c r="G76" s="161">
        <f>'Instructions and Inputs'!I174</f>
        <v>0</v>
      </c>
      <c r="H76" s="162">
        <f>'Instructions and Inputs'!J174</f>
        <v>0</v>
      </c>
      <c r="I76" s="162">
        <f>'Instructions and Inputs'!K174</f>
        <v>0</v>
      </c>
      <c r="J76" s="163" t="str">
        <f t="shared" si="3"/>
        <v/>
      </c>
      <c r="V76" s="84"/>
    </row>
    <row r="77" spans="2:22" x14ac:dyDescent="0.2">
      <c r="G77" s="128"/>
      <c r="H77" s="63"/>
      <c r="I77" s="63"/>
      <c r="J77" s="131"/>
      <c r="K77" s="128"/>
      <c r="V77" s="84"/>
    </row>
    <row r="78" spans="2:22" x14ac:dyDescent="0.2">
      <c r="D78" s="44" t="s">
        <v>204</v>
      </c>
      <c r="E78" s="45"/>
      <c r="F78" s="45"/>
      <c r="G78" s="46"/>
      <c r="H78" s="46"/>
      <c r="I78" s="46"/>
      <c r="V78" s="84"/>
    </row>
    <row r="79" spans="2:22" ht="25.5" x14ac:dyDescent="0.2">
      <c r="D79" s="60" t="s">
        <v>205</v>
      </c>
      <c r="E79" s="68" t="s">
        <v>206</v>
      </c>
      <c r="F79" s="68" t="s">
        <v>207</v>
      </c>
      <c r="G79" s="68" t="s">
        <v>208</v>
      </c>
      <c r="H79" s="68" t="s">
        <v>209</v>
      </c>
      <c r="I79" s="68" t="s">
        <v>210</v>
      </c>
      <c r="V79" s="84"/>
    </row>
    <row r="80" spans="2:22" x14ac:dyDescent="0.2">
      <c r="D80" s="165" t="str">
        <f>'Instructions and Inputs'!D84</f>
        <v>[Spare]</v>
      </c>
      <c r="E80" s="167">
        <f>'Instructions and Inputs'!H58</f>
        <v>0</v>
      </c>
      <c r="F80" s="163" t="str">
        <f>IFERROR(E80/E$100,"")</f>
        <v/>
      </c>
      <c r="G80" s="168">
        <f>'Instructions and Inputs'!H113</f>
        <v>0</v>
      </c>
      <c r="H80" s="168">
        <f>'Instructions and Inputs'!I113</f>
        <v>0</v>
      </c>
      <c r="I80" s="164">
        <f ca="1">Calculation!F30*_xlfn.XLOOKUP(Calculation!$G$13+1,Calculation!$O$2:$Z$2,Calculation!$O$26:$Z$26)</f>
        <v>0</v>
      </c>
      <c r="V80" s="84"/>
    </row>
    <row r="81" spans="4:22" x14ac:dyDescent="0.2">
      <c r="D81" s="165" t="str">
        <f>'Instructions and Inputs'!D85</f>
        <v>[Spare]</v>
      </c>
      <c r="E81" s="167">
        <f>'Instructions and Inputs'!H59</f>
        <v>0</v>
      </c>
      <c r="F81" s="163" t="str">
        <f t="shared" ref="F81:F99" si="4">IFERROR(E81/E$100,"")</f>
        <v/>
      </c>
      <c r="G81" s="168">
        <f>'Instructions and Inputs'!H114</f>
        <v>0</v>
      </c>
      <c r="H81" s="168">
        <f>'Instructions and Inputs'!I114</f>
        <v>0</v>
      </c>
      <c r="I81" s="164">
        <f ca="1">Calculation!F31*_xlfn.XLOOKUP(Calculation!$G$13+1,Calculation!$O$2:$Z$2,Calculation!$O$26:$Z$26)</f>
        <v>0</v>
      </c>
      <c r="V81" s="84"/>
    </row>
    <row r="82" spans="4:22" x14ac:dyDescent="0.2">
      <c r="D82" s="165" t="str">
        <f>'Instructions and Inputs'!D86</f>
        <v>[Spare]</v>
      </c>
      <c r="E82" s="167">
        <f>'Instructions and Inputs'!H60</f>
        <v>0</v>
      </c>
      <c r="F82" s="163" t="str">
        <f t="shared" si="4"/>
        <v/>
      </c>
      <c r="G82" s="168">
        <f>'Instructions and Inputs'!H115</f>
        <v>0</v>
      </c>
      <c r="H82" s="168">
        <f>'Instructions and Inputs'!I115</f>
        <v>0</v>
      </c>
      <c r="I82" s="164">
        <f ca="1">Calculation!F32*_xlfn.XLOOKUP(Calculation!$G$13+1,Calculation!$O$2:$Z$2,Calculation!$O$26:$Z$26)</f>
        <v>0</v>
      </c>
      <c r="V82" s="84"/>
    </row>
    <row r="83" spans="4:22" x14ac:dyDescent="0.2">
      <c r="D83" s="165" t="str">
        <f>'Instructions and Inputs'!D87</f>
        <v>[Spare]</v>
      </c>
      <c r="E83" s="167">
        <f>'Instructions and Inputs'!H61</f>
        <v>0</v>
      </c>
      <c r="F83" s="163" t="str">
        <f t="shared" si="4"/>
        <v/>
      </c>
      <c r="G83" s="168">
        <f>'Instructions and Inputs'!H116</f>
        <v>0</v>
      </c>
      <c r="H83" s="168">
        <f>'Instructions and Inputs'!I116</f>
        <v>0</v>
      </c>
      <c r="I83" s="164">
        <f ca="1">Calculation!F33*_xlfn.XLOOKUP(Calculation!$G$13+1,Calculation!$O$2:$Z$2,Calculation!$O$26:$Z$26)</f>
        <v>0</v>
      </c>
      <c r="V83" s="84"/>
    </row>
    <row r="84" spans="4:22" x14ac:dyDescent="0.2">
      <c r="D84" s="165" t="str">
        <f>'Instructions and Inputs'!D88</f>
        <v>[Spare]</v>
      </c>
      <c r="E84" s="167">
        <f>'Instructions and Inputs'!H62</f>
        <v>0</v>
      </c>
      <c r="F84" s="163" t="str">
        <f t="shared" si="4"/>
        <v/>
      </c>
      <c r="G84" s="168">
        <f>'Instructions and Inputs'!H117</f>
        <v>0</v>
      </c>
      <c r="H84" s="168">
        <f>'Instructions and Inputs'!I117</f>
        <v>0</v>
      </c>
      <c r="I84" s="164">
        <f ca="1">Calculation!F34*_xlfn.XLOOKUP(Calculation!$G$13+1,Calculation!$O$2:$Z$2,Calculation!$O$26:$Z$26)</f>
        <v>0</v>
      </c>
      <c r="V84" s="84"/>
    </row>
    <row r="85" spans="4:22" x14ac:dyDescent="0.2">
      <c r="D85" s="165" t="str">
        <f>'Instructions and Inputs'!D89</f>
        <v>[Spare]</v>
      </c>
      <c r="E85" s="167">
        <f>'Instructions and Inputs'!H63</f>
        <v>0</v>
      </c>
      <c r="F85" s="163" t="str">
        <f t="shared" si="4"/>
        <v/>
      </c>
      <c r="G85" s="168">
        <f>'Instructions and Inputs'!H118</f>
        <v>0</v>
      </c>
      <c r="H85" s="168">
        <f>'Instructions and Inputs'!I118</f>
        <v>0</v>
      </c>
      <c r="I85" s="164">
        <f ca="1">Calculation!F35*_xlfn.XLOOKUP(Calculation!$G$13+1,Calculation!$O$2:$Z$2,Calculation!$O$26:$Z$26)</f>
        <v>0</v>
      </c>
      <c r="V85" s="84"/>
    </row>
    <row r="86" spans="4:22" x14ac:dyDescent="0.2">
      <c r="D86" s="165" t="str">
        <f>'Instructions and Inputs'!D90</f>
        <v>[Spare]</v>
      </c>
      <c r="E86" s="167">
        <f>'Instructions and Inputs'!H64</f>
        <v>0</v>
      </c>
      <c r="F86" s="163" t="str">
        <f t="shared" si="4"/>
        <v/>
      </c>
      <c r="G86" s="168">
        <f>'Instructions and Inputs'!H119</f>
        <v>0</v>
      </c>
      <c r="H86" s="168">
        <f>'Instructions and Inputs'!I119</f>
        <v>0</v>
      </c>
      <c r="I86" s="164">
        <f ca="1">Calculation!F36*_xlfn.XLOOKUP(Calculation!$G$13+1,Calculation!$O$2:$Z$2,Calculation!$O$26:$Z$26)</f>
        <v>0</v>
      </c>
      <c r="V86" s="84"/>
    </row>
    <row r="87" spans="4:22" x14ac:dyDescent="0.2">
      <c r="D87" s="165" t="str">
        <f>'Instructions and Inputs'!D91</f>
        <v>[Spare]</v>
      </c>
      <c r="E87" s="167">
        <f>'Instructions and Inputs'!H65</f>
        <v>0</v>
      </c>
      <c r="F87" s="163" t="str">
        <f t="shared" si="4"/>
        <v/>
      </c>
      <c r="G87" s="168">
        <f>'Instructions and Inputs'!H120</f>
        <v>0</v>
      </c>
      <c r="H87" s="168">
        <f>'Instructions and Inputs'!I120</f>
        <v>0</v>
      </c>
      <c r="I87" s="164">
        <f ca="1">Calculation!F37*_xlfn.XLOOKUP(Calculation!$G$13+1,Calculation!$O$2:$Z$2,Calculation!$O$26:$Z$26)</f>
        <v>0</v>
      </c>
      <c r="V87" s="84"/>
    </row>
    <row r="88" spans="4:22" x14ac:dyDescent="0.2">
      <c r="D88" s="165" t="str">
        <f>'Instructions and Inputs'!D92</f>
        <v>[Spare]</v>
      </c>
      <c r="E88" s="167">
        <f>'Instructions and Inputs'!H66</f>
        <v>0</v>
      </c>
      <c r="F88" s="163" t="str">
        <f t="shared" si="4"/>
        <v/>
      </c>
      <c r="G88" s="168">
        <f>'Instructions and Inputs'!H121</f>
        <v>0</v>
      </c>
      <c r="H88" s="168">
        <f>'Instructions and Inputs'!I121</f>
        <v>0</v>
      </c>
      <c r="I88" s="164">
        <f ca="1">Calculation!F38*_xlfn.XLOOKUP(Calculation!$G$13+1,Calculation!$O$2:$Z$2,Calculation!$O$26:$Z$26)</f>
        <v>0</v>
      </c>
      <c r="V88" s="84"/>
    </row>
    <row r="89" spans="4:22" x14ac:dyDescent="0.2">
      <c r="D89" s="165" t="str">
        <f>'Instructions and Inputs'!D93</f>
        <v>[Spare]</v>
      </c>
      <c r="E89" s="167">
        <f>'Instructions and Inputs'!H67</f>
        <v>0</v>
      </c>
      <c r="F89" s="163" t="str">
        <f t="shared" si="4"/>
        <v/>
      </c>
      <c r="G89" s="168">
        <f>'Instructions and Inputs'!H122</f>
        <v>0</v>
      </c>
      <c r="H89" s="168">
        <f>'Instructions and Inputs'!I122</f>
        <v>0</v>
      </c>
      <c r="I89" s="164">
        <f ca="1">Calculation!F39*_xlfn.XLOOKUP(Calculation!$G$13+1,Calculation!$O$2:$Z$2,Calculation!$O$26:$Z$26)</f>
        <v>0</v>
      </c>
      <c r="V89" s="84"/>
    </row>
    <row r="90" spans="4:22" x14ac:dyDescent="0.2">
      <c r="D90" s="165" t="str">
        <f>'Instructions and Inputs'!D94</f>
        <v>[Spare]</v>
      </c>
      <c r="E90" s="167">
        <f>'Instructions and Inputs'!H68</f>
        <v>0</v>
      </c>
      <c r="F90" s="163" t="str">
        <f t="shared" si="4"/>
        <v/>
      </c>
      <c r="G90" s="168">
        <f>'Instructions and Inputs'!H123</f>
        <v>0</v>
      </c>
      <c r="H90" s="168">
        <f>'Instructions and Inputs'!I123</f>
        <v>0</v>
      </c>
      <c r="I90" s="164">
        <f ca="1">Calculation!F40*_xlfn.XLOOKUP(Calculation!$G$13+1,Calculation!$O$2:$Z$2,Calculation!$O$26:$Z$26)</f>
        <v>0</v>
      </c>
      <c r="V90" s="84"/>
    </row>
    <row r="91" spans="4:22" x14ac:dyDescent="0.2">
      <c r="D91" s="165" t="str">
        <f>'Instructions and Inputs'!D95</f>
        <v>[Spare]</v>
      </c>
      <c r="E91" s="167">
        <f>'Instructions and Inputs'!H69</f>
        <v>0</v>
      </c>
      <c r="F91" s="163" t="str">
        <f t="shared" si="4"/>
        <v/>
      </c>
      <c r="G91" s="168">
        <f>'Instructions and Inputs'!H124</f>
        <v>0</v>
      </c>
      <c r="H91" s="168">
        <f>'Instructions and Inputs'!I124</f>
        <v>0</v>
      </c>
      <c r="I91" s="164">
        <f ca="1">Calculation!F41*_xlfn.XLOOKUP(Calculation!$G$13+1,Calculation!$O$2:$Z$2,Calculation!$O$26:$Z$26)</f>
        <v>0</v>
      </c>
      <c r="V91" s="84"/>
    </row>
    <row r="92" spans="4:22" x14ac:dyDescent="0.2">
      <c r="D92" s="165" t="str">
        <f>'Instructions and Inputs'!D96</f>
        <v>[Spare]</v>
      </c>
      <c r="E92" s="167">
        <f>'Instructions and Inputs'!H70</f>
        <v>0</v>
      </c>
      <c r="F92" s="163" t="str">
        <f t="shared" si="4"/>
        <v/>
      </c>
      <c r="G92" s="168">
        <f>'Instructions and Inputs'!H125</f>
        <v>0</v>
      </c>
      <c r="H92" s="168">
        <f>'Instructions and Inputs'!I125</f>
        <v>0</v>
      </c>
      <c r="I92" s="164">
        <f ca="1">Calculation!F42*_xlfn.XLOOKUP(Calculation!$G$13+1,Calculation!$O$2:$Z$2,Calculation!$O$26:$Z$26)</f>
        <v>0</v>
      </c>
      <c r="V92" s="84"/>
    </row>
    <row r="93" spans="4:22" x14ac:dyDescent="0.2">
      <c r="D93" s="165" t="str">
        <f>'Instructions and Inputs'!D97</f>
        <v>[Spare]</v>
      </c>
      <c r="E93" s="167">
        <f>'Instructions and Inputs'!H71</f>
        <v>0</v>
      </c>
      <c r="F93" s="163" t="str">
        <f t="shared" si="4"/>
        <v/>
      </c>
      <c r="G93" s="168">
        <f>'Instructions and Inputs'!H126</f>
        <v>0</v>
      </c>
      <c r="H93" s="168">
        <f>'Instructions and Inputs'!I126</f>
        <v>0</v>
      </c>
      <c r="I93" s="164">
        <f ca="1">Calculation!F43*_xlfn.XLOOKUP(Calculation!$G$13+1,Calculation!$O$2:$Z$2,Calculation!$O$26:$Z$26)</f>
        <v>0</v>
      </c>
      <c r="V93" s="84"/>
    </row>
    <row r="94" spans="4:22" x14ac:dyDescent="0.2">
      <c r="D94" s="165" t="str">
        <f>'Instructions and Inputs'!D98</f>
        <v>[Spare]</v>
      </c>
      <c r="E94" s="167">
        <f>'Instructions and Inputs'!H72</f>
        <v>0</v>
      </c>
      <c r="F94" s="163" t="str">
        <f t="shared" si="4"/>
        <v/>
      </c>
      <c r="G94" s="168">
        <f>'Instructions and Inputs'!H127</f>
        <v>0</v>
      </c>
      <c r="H94" s="168">
        <f>'Instructions and Inputs'!I127</f>
        <v>0</v>
      </c>
      <c r="I94" s="164">
        <f ca="1">Calculation!F44*_xlfn.XLOOKUP(Calculation!$G$13+1,Calculation!$O$2:$Z$2,Calculation!$O$26:$Z$26)</f>
        <v>0</v>
      </c>
      <c r="V94" s="84"/>
    </row>
    <row r="95" spans="4:22" x14ac:dyDescent="0.2">
      <c r="D95" s="165" t="str">
        <f>'Instructions and Inputs'!D99</f>
        <v>[Spare]</v>
      </c>
      <c r="E95" s="167">
        <f>'Instructions and Inputs'!H73</f>
        <v>0</v>
      </c>
      <c r="F95" s="163" t="str">
        <f t="shared" si="4"/>
        <v/>
      </c>
      <c r="G95" s="168">
        <f>'Instructions and Inputs'!H128</f>
        <v>0</v>
      </c>
      <c r="H95" s="168">
        <f>'Instructions and Inputs'!I128</f>
        <v>0</v>
      </c>
      <c r="I95" s="164">
        <f ca="1">Calculation!F45*_xlfn.XLOOKUP(Calculation!$G$13+1,Calculation!$O$2:$Z$2,Calculation!$O$26:$Z$26)</f>
        <v>0</v>
      </c>
      <c r="V95" s="84"/>
    </row>
    <row r="96" spans="4:22" x14ac:dyDescent="0.2">
      <c r="D96" s="165" t="str">
        <f>'Instructions and Inputs'!D100</f>
        <v>[Spare]</v>
      </c>
      <c r="E96" s="167">
        <f>'Instructions and Inputs'!H74</f>
        <v>0</v>
      </c>
      <c r="F96" s="163" t="str">
        <f t="shared" si="4"/>
        <v/>
      </c>
      <c r="G96" s="168">
        <f>'Instructions and Inputs'!H129</f>
        <v>0</v>
      </c>
      <c r="H96" s="168">
        <f>'Instructions and Inputs'!I129</f>
        <v>0</v>
      </c>
      <c r="I96" s="164">
        <f ca="1">Calculation!F46*_xlfn.XLOOKUP(Calculation!$G$13+1,Calculation!$O$2:$Z$2,Calculation!$O$26:$Z$26)</f>
        <v>0</v>
      </c>
      <c r="V96" s="84"/>
    </row>
    <row r="97" spans="1:242" x14ac:dyDescent="0.2">
      <c r="D97" s="165" t="str">
        <f>'Instructions and Inputs'!D101</f>
        <v>[Spare]</v>
      </c>
      <c r="E97" s="167">
        <f>'Instructions and Inputs'!H75</f>
        <v>0</v>
      </c>
      <c r="F97" s="163" t="str">
        <f t="shared" si="4"/>
        <v/>
      </c>
      <c r="G97" s="168">
        <f>'Instructions and Inputs'!H130</f>
        <v>0</v>
      </c>
      <c r="H97" s="168">
        <f>'Instructions and Inputs'!I130</f>
        <v>0</v>
      </c>
      <c r="I97" s="164">
        <f ca="1">Calculation!F47*_xlfn.XLOOKUP(Calculation!$G$13+1,Calculation!$O$2:$Z$2,Calculation!$O$26:$Z$26)</f>
        <v>0</v>
      </c>
      <c r="V97" s="84"/>
    </row>
    <row r="98" spans="1:242" x14ac:dyDescent="0.2">
      <c r="D98" s="165" t="str">
        <f>'Instructions and Inputs'!D102</f>
        <v>[Spare]</v>
      </c>
      <c r="E98" s="167">
        <f>'Instructions and Inputs'!H76</f>
        <v>0</v>
      </c>
      <c r="F98" s="163" t="str">
        <f t="shared" si="4"/>
        <v/>
      </c>
      <c r="G98" s="168">
        <f>'Instructions and Inputs'!H131</f>
        <v>0</v>
      </c>
      <c r="H98" s="168">
        <f>'Instructions and Inputs'!I131</f>
        <v>0</v>
      </c>
      <c r="I98" s="164">
        <f ca="1">Calculation!F48*_xlfn.XLOOKUP(Calculation!$G$13+1,Calculation!$O$2:$Z$2,Calculation!$O$26:$Z$26)</f>
        <v>0</v>
      </c>
      <c r="V98" s="84"/>
    </row>
    <row r="99" spans="1:242" x14ac:dyDescent="0.2">
      <c r="D99" s="165" t="str">
        <f>'Instructions and Inputs'!D103</f>
        <v>[Spare]</v>
      </c>
      <c r="E99" s="167">
        <f>'Instructions and Inputs'!H77</f>
        <v>0</v>
      </c>
      <c r="F99" s="163" t="str">
        <f t="shared" si="4"/>
        <v/>
      </c>
      <c r="G99" s="168">
        <f>'Instructions and Inputs'!H132</f>
        <v>0</v>
      </c>
      <c r="H99" s="168">
        <f>'Instructions and Inputs'!I132</f>
        <v>0</v>
      </c>
      <c r="I99" s="164">
        <f ca="1">Calculation!F49*_xlfn.XLOOKUP(Calculation!$G$13+1,Calculation!$O$2:$Z$2,Calculation!$O$26:$Z$26)</f>
        <v>0</v>
      </c>
      <c r="V99" s="84"/>
    </row>
    <row r="100" spans="1:242" x14ac:dyDescent="0.2">
      <c r="D100" s="51" t="s">
        <v>211</v>
      </c>
      <c r="E100" s="169">
        <f>SUM(E80:E99)</f>
        <v>0</v>
      </c>
      <c r="F100" s="170">
        <f>SUM(F80:F99)</f>
        <v>0</v>
      </c>
      <c r="G100" s="168" t="str">
        <f>IFERROR(SUMPRODUCT(Calculation!$F$30:$F$49,$E$80:$E$99)/$E$100,"")</f>
        <v/>
      </c>
      <c r="H100" s="168" t="str">
        <f>IFERROR(SUMPRODUCT('Instructions and Inputs'!H113:H132,$E$80:$E$99)/SUMPRODUCT('Instructions and Inputs'!H84:H103,$E$80:$E$99),"")</f>
        <v/>
      </c>
      <c r="I100" s="162" t="str">
        <f ca="1">IFERROR(SUMPRODUCT($I$80:$I$99,$E$80:$E$99)/E100,"")</f>
        <v/>
      </c>
      <c r="V100" s="84"/>
    </row>
    <row r="101" spans="1:242" x14ac:dyDescent="0.3">
      <c r="G101"/>
      <c r="H101"/>
      <c r="I101"/>
      <c r="V101" s="84"/>
    </row>
    <row r="102" spans="1:242" s="41" customFormat="1" x14ac:dyDescent="0.2">
      <c r="D102" s="47" t="s">
        <v>212</v>
      </c>
      <c r="E102" s="50" t="s">
        <v>213</v>
      </c>
      <c r="F102" s="50" t="s">
        <v>289</v>
      </c>
      <c r="G102" s="50" t="s">
        <v>214</v>
      </c>
      <c r="H102" s="50" t="s">
        <v>215</v>
      </c>
      <c r="K102" s="38"/>
      <c r="L102" s="38"/>
      <c r="M102" s="38"/>
      <c r="N102" s="38"/>
      <c r="O102" s="38"/>
      <c r="P102" s="38"/>
      <c r="Q102" s="38"/>
      <c r="R102" s="38"/>
      <c r="S102" s="38"/>
      <c r="T102" s="38"/>
      <c r="U102" s="38"/>
      <c r="V102" s="84"/>
      <c r="W102" s="38"/>
      <c r="X102" s="38"/>
      <c r="Y102" s="38"/>
      <c r="Z102" s="38"/>
      <c r="AA102" s="38"/>
      <c r="AB102" s="38"/>
      <c r="AC102" s="38"/>
      <c r="AD102" s="38"/>
      <c r="AE102" s="38"/>
      <c r="AF102" s="38"/>
      <c r="AG102" s="38"/>
      <c r="AH102" s="38"/>
      <c r="AI102" s="38"/>
      <c r="AJ102" s="38"/>
      <c r="AK102" s="38"/>
      <c r="AL102" s="38"/>
      <c r="AM102" s="38"/>
      <c r="AN102" s="38"/>
      <c r="AO102" s="38"/>
      <c r="AP102" s="38"/>
      <c r="AQ102" s="38"/>
      <c r="AR102" s="38"/>
      <c r="AS102" s="38"/>
      <c r="AT102" s="38"/>
      <c r="AU102" s="38"/>
      <c r="AV102" s="38"/>
      <c r="AW102" s="38"/>
      <c r="AX102" s="38"/>
      <c r="AY102" s="38"/>
      <c r="AZ102" s="38"/>
      <c r="BA102" s="38"/>
      <c r="BB102" s="38"/>
      <c r="BC102" s="38"/>
      <c r="BD102" s="38"/>
      <c r="BE102" s="38"/>
      <c r="BF102" s="38"/>
      <c r="BG102" s="38"/>
      <c r="BH102" s="38"/>
      <c r="BI102" s="38"/>
      <c r="BJ102" s="38"/>
      <c r="BK102" s="38"/>
      <c r="BL102" s="38"/>
      <c r="BM102" s="38"/>
      <c r="BN102" s="38"/>
      <c r="BO102" s="38"/>
      <c r="BP102" s="38"/>
      <c r="BQ102" s="38"/>
      <c r="BR102" s="38"/>
      <c r="BS102" s="38"/>
      <c r="BT102" s="38"/>
      <c r="BU102" s="38"/>
      <c r="BV102" s="38"/>
      <c r="BW102" s="38"/>
      <c r="BX102" s="38"/>
      <c r="BY102" s="38"/>
      <c r="BZ102" s="38"/>
      <c r="CA102" s="38"/>
      <c r="CB102" s="38"/>
      <c r="CC102" s="38"/>
      <c r="CD102" s="38"/>
      <c r="CE102" s="38"/>
      <c r="CF102" s="38"/>
      <c r="CG102" s="38"/>
      <c r="CH102" s="38"/>
      <c r="CI102" s="38"/>
      <c r="CJ102" s="38"/>
      <c r="CK102" s="38"/>
      <c r="CL102" s="38"/>
      <c r="CM102" s="38"/>
      <c r="CN102" s="38"/>
      <c r="CO102" s="38"/>
      <c r="CP102" s="38"/>
      <c r="CQ102" s="38"/>
      <c r="CR102" s="38"/>
      <c r="CS102" s="38"/>
      <c r="CT102" s="38"/>
      <c r="CU102" s="38"/>
      <c r="CV102" s="38"/>
      <c r="CW102" s="38"/>
      <c r="CX102" s="38"/>
      <c r="CY102" s="38"/>
      <c r="CZ102" s="38"/>
      <c r="DA102" s="38"/>
      <c r="DB102" s="38"/>
      <c r="DC102" s="38"/>
      <c r="DD102" s="38"/>
      <c r="DE102" s="38"/>
      <c r="DF102" s="38"/>
      <c r="DG102" s="38"/>
      <c r="DH102" s="38"/>
      <c r="DI102" s="38"/>
      <c r="DJ102" s="38"/>
      <c r="DK102" s="38"/>
      <c r="DL102" s="38"/>
      <c r="DM102" s="38"/>
      <c r="DN102" s="38"/>
      <c r="DO102" s="38"/>
      <c r="DP102" s="38"/>
      <c r="DQ102" s="38"/>
      <c r="DR102" s="38"/>
      <c r="DS102" s="38"/>
      <c r="DT102" s="38"/>
      <c r="DU102" s="38"/>
      <c r="DV102" s="38"/>
      <c r="DW102" s="38"/>
      <c r="DX102" s="38"/>
      <c r="DY102" s="38"/>
      <c r="DZ102" s="38"/>
      <c r="EA102" s="38"/>
      <c r="EB102" s="38"/>
      <c r="EC102" s="38"/>
      <c r="ED102" s="38"/>
      <c r="EE102" s="38"/>
      <c r="EF102" s="38"/>
      <c r="EG102" s="38"/>
      <c r="EH102" s="38"/>
      <c r="EI102" s="38"/>
      <c r="EJ102" s="38"/>
      <c r="EK102" s="38"/>
      <c r="EL102" s="38"/>
      <c r="EM102" s="38"/>
      <c r="EN102" s="38"/>
      <c r="EO102" s="38"/>
      <c r="EP102" s="38"/>
      <c r="EQ102" s="38"/>
      <c r="ER102" s="38"/>
      <c r="ES102" s="38"/>
      <c r="ET102" s="38"/>
      <c r="EU102" s="38"/>
      <c r="EV102" s="38"/>
      <c r="EW102" s="38"/>
      <c r="EX102" s="38"/>
      <c r="EY102" s="38"/>
      <c r="EZ102" s="38"/>
      <c r="FA102" s="38"/>
      <c r="FB102" s="38"/>
      <c r="FC102" s="38"/>
      <c r="FD102" s="38"/>
      <c r="FE102" s="38"/>
      <c r="FF102" s="38"/>
      <c r="FG102" s="38"/>
      <c r="FH102" s="38"/>
      <c r="FI102" s="38"/>
      <c r="FJ102" s="38"/>
      <c r="FK102" s="38"/>
      <c r="FL102" s="38"/>
      <c r="FM102" s="38"/>
      <c r="FN102" s="38"/>
      <c r="FO102" s="38"/>
      <c r="FP102" s="38"/>
      <c r="FQ102" s="38"/>
      <c r="FR102" s="38"/>
      <c r="FS102" s="38"/>
      <c r="FT102" s="38"/>
      <c r="FU102" s="38"/>
      <c r="FV102" s="38"/>
      <c r="FW102" s="38"/>
      <c r="FX102" s="38"/>
      <c r="FY102" s="38"/>
      <c r="FZ102" s="38"/>
      <c r="GA102" s="38"/>
      <c r="GB102" s="38"/>
      <c r="GC102" s="38"/>
      <c r="GD102" s="38"/>
      <c r="GE102" s="38"/>
      <c r="GF102" s="38"/>
      <c r="GG102" s="38"/>
      <c r="GH102" s="38"/>
      <c r="GI102" s="38"/>
      <c r="GJ102" s="38"/>
      <c r="GK102" s="38"/>
      <c r="GL102" s="38"/>
      <c r="GM102" s="38"/>
      <c r="GN102" s="38"/>
      <c r="GO102" s="38"/>
      <c r="GP102" s="38"/>
      <c r="GQ102" s="38"/>
      <c r="GR102" s="38"/>
      <c r="GS102" s="38"/>
      <c r="GT102" s="38"/>
      <c r="GU102" s="38"/>
      <c r="GV102" s="38"/>
      <c r="GW102" s="38"/>
      <c r="GX102" s="38"/>
      <c r="GY102" s="38"/>
      <c r="GZ102" s="38"/>
      <c r="HA102" s="38"/>
      <c r="HB102" s="38"/>
      <c r="HC102" s="38"/>
      <c r="HD102" s="38"/>
      <c r="HE102" s="38"/>
      <c r="HF102" s="38"/>
      <c r="HG102" s="38"/>
      <c r="HH102" s="38"/>
      <c r="HI102" s="38"/>
      <c r="HJ102" s="38"/>
      <c r="HK102" s="38"/>
      <c r="HL102" s="38"/>
      <c r="HM102" s="38"/>
      <c r="HN102" s="38"/>
      <c r="HO102" s="38"/>
      <c r="HP102" s="38"/>
      <c r="HQ102" s="38"/>
      <c r="HR102" s="38"/>
      <c r="HS102" s="38"/>
      <c r="HT102" s="38"/>
      <c r="HU102" s="38"/>
      <c r="HV102" s="38"/>
      <c r="HW102" s="38"/>
      <c r="HX102" s="38"/>
      <c r="HY102" s="38"/>
      <c r="HZ102" s="38"/>
      <c r="IA102" s="38"/>
      <c r="IB102" s="38"/>
      <c r="IC102" s="38"/>
      <c r="ID102" s="38"/>
      <c r="IE102" s="38"/>
      <c r="IF102" s="38"/>
      <c r="IG102" s="38"/>
      <c r="IH102" s="38"/>
    </row>
    <row r="103" spans="1:242" s="41" customFormat="1" x14ac:dyDescent="0.2">
      <c r="D103" s="51" t="s">
        <v>216</v>
      </c>
      <c r="E103" s="151">
        <f>SUMIFS('Instructions and Inputs'!H$58:H$77,'Instructions and Inputs'!$D$58:$D$77,"*Market*")</f>
        <v>0</v>
      </c>
      <c r="F103" s="171" t="str">
        <f>IFERROR(E103/$E$106,"")</f>
        <v/>
      </c>
      <c r="G103" s="151">
        <f>SUMIFS('Instructions and Inputs'!I$58:I$77,'Instructions and Inputs'!$D$58:$D$77,"*Market*")</f>
        <v>0</v>
      </c>
      <c r="H103" s="151">
        <f>SUMIFS('Instructions and Inputs'!J$58:J$77,'Instructions and Inputs'!$D$58:$D$77,"*Market*")</f>
        <v>0</v>
      </c>
      <c r="K103" s="38"/>
      <c r="L103" s="38"/>
      <c r="M103" s="38"/>
      <c r="N103" s="38"/>
      <c r="O103" s="38"/>
      <c r="P103" s="38"/>
      <c r="Q103" s="38"/>
      <c r="R103" s="38"/>
      <c r="S103" s="38"/>
      <c r="T103" s="38"/>
      <c r="U103" s="38"/>
      <c r="V103" s="84"/>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BM103" s="38"/>
      <c r="BN103" s="38"/>
      <c r="BO103" s="38"/>
      <c r="BP103" s="38"/>
      <c r="BQ103" s="38"/>
      <c r="BR103" s="38"/>
      <c r="BS103" s="38"/>
      <c r="BT103" s="38"/>
      <c r="BU103" s="38"/>
      <c r="BV103" s="38"/>
      <c r="BW103" s="38"/>
      <c r="BX103" s="38"/>
      <c r="BY103" s="38"/>
      <c r="BZ103" s="38"/>
      <c r="CA103" s="38"/>
      <c r="CB103" s="38"/>
      <c r="CC103" s="38"/>
      <c r="CD103" s="38"/>
      <c r="CE103" s="38"/>
      <c r="CF103" s="38"/>
      <c r="CG103" s="38"/>
      <c r="CH103" s="38"/>
      <c r="CI103" s="38"/>
      <c r="CJ103" s="38"/>
      <c r="CK103" s="38"/>
      <c r="CL103" s="38"/>
      <c r="CM103" s="38"/>
      <c r="CN103" s="38"/>
      <c r="CO103" s="38"/>
      <c r="CP103" s="38"/>
      <c r="CQ103" s="38"/>
      <c r="CR103" s="38"/>
      <c r="CS103" s="38"/>
      <c r="CT103" s="38"/>
      <c r="CU103" s="38"/>
      <c r="CV103" s="38"/>
      <c r="CW103" s="38"/>
      <c r="CX103" s="38"/>
      <c r="CY103" s="38"/>
      <c r="CZ103" s="38"/>
      <c r="DA103" s="38"/>
      <c r="DB103" s="38"/>
      <c r="DC103" s="38"/>
      <c r="DD103" s="38"/>
      <c r="DE103" s="38"/>
      <c r="DF103" s="38"/>
      <c r="DG103" s="38"/>
      <c r="DH103" s="38"/>
      <c r="DI103" s="38"/>
      <c r="DJ103" s="38"/>
      <c r="DK103" s="38"/>
      <c r="DL103" s="38"/>
      <c r="DM103" s="38"/>
      <c r="DN103" s="38"/>
      <c r="DO103" s="38"/>
      <c r="DP103" s="38"/>
      <c r="DQ103" s="38"/>
      <c r="DR103" s="38"/>
      <c r="DS103" s="38"/>
      <c r="DT103" s="38"/>
      <c r="DU103" s="38"/>
      <c r="DV103" s="38"/>
      <c r="DW103" s="38"/>
      <c r="DX103" s="38"/>
      <c r="DY103" s="38"/>
      <c r="DZ103" s="38"/>
      <c r="EA103" s="38"/>
      <c r="EB103" s="38"/>
      <c r="EC103" s="38"/>
      <c r="ED103" s="38"/>
      <c r="EE103" s="38"/>
      <c r="EF103" s="38"/>
      <c r="EG103" s="38"/>
      <c r="EH103" s="38"/>
      <c r="EI103" s="38"/>
      <c r="EJ103" s="38"/>
      <c r="EK103" s="38"/>
      <c r="EL103" s="38"/>
      <c r="EM103" s="38"/>
      <c r="EN103" s="38"/>
      <c r="EO103" s="38"/>
      <c r="EP103" s="38"/>
      <c r="EQ103" s="38"/>
      <c r="ER103" s="38"/>
      <c r="ES103" s="38"/>
      <c r="ET103" s="38"/>
      <c r="EU103" s="38"/>
      <c r="EV103" s="38"/>
      <c r="EW103" s="38"/>
      <c r="EX103" s="38"/>
      <c r="EY103" s="38"/>
      <c r="EZ103" s="38"/>
      <c r="FA103" s="38"/>
      <c r="FB103" s="38"/>
      <c r="FC103" s="38"/>
      <c r="FD103" s="38"/>
      <c r="FE103" s="38"/>
      <c r="FF103" s="38"/>
      <c r="FG103" s="38"/>
      <c r="FH103" s="38"/>
      <c r="FI103" s="38"/>
      <c r="FJ103" s="38"/>
      <c r="FK103" s="38"/>
      <c r="FL103" s="38"/>
      <c r="FM103" s="38"/>
      <c r="FN103" s="38"/>
      <c r="FO103" s="38"/>
      <c r="FP103" s="38"/>
      <c r="FQ103" s="38"/>
      <c r="FR103" s="38"/>
      <c r="FS103" s="38"/>
      <c r="FT103" s="38"/>
      <c r="FU103" s="38"/>
      <c r="FV103" s="38"/>
      <c r="FW103" s="38"/>
      <c r="FX103" s="38"/>
      <c r="FY103" s="38"/>
      <c r="FZ103" s="38"/>
      <c r="GA103" s="38"/>
      <c r="GB103" s="38"/>
      <c r="GC103" s="38"/>
      <c r="GD103" s="38"/>
      <c r="GE103" s="38"/>
      <c r="GF103" s="38"/>
      <c r="GG103" s="38"/>
      <c r="GH103" s="38"/>
      <c r="GI103" s="38"/>
      <c r="GJ103" s="38"/>
      <c r="GK103" s="38"/>
      <c r="GL103" s="38"/>
      <c r="GM103" s="38"/>
      <c r="GN103" s="38"/>
      <c r="GO103" s="38"/>
      <c r="GP103" s="38"/>
      <c r="GQ103" s="38"/>
      <c r="GR103" s="38"/>
      <c r="GS103" s="38"/>
      <c r="GT103" s="38"/>
      <c r="GU103" s="38"/>
      <c r="GV103" s="38"/>
      <c r="GW103" s="38"/>
      <c r="GX103" s="38"/>
      <c r="GY103" s="38"/>
      <c r="GZ103" s="38"/>
      <c r="HA103" s="38"/>
      <c r="HB103" s="38"/>
      <c r="HC103" s="38"/>
      <c r="HD103" s="38"/>
      <c r="HE103" s="38"/>
      <c r="HF103" s="38"/>
      <c r="HG103" s="38"/>
      <c r="HH103" s="38"/>
      <c r="HI103" s="38"/>
      <c r="HJ103" s="38"/>
      <c r="HK103" s="38"/>
      <c r="HL103" s="38"/>
      <c r="HM103" s="38"/>
      <c r="HN103" s="38"/>
      <c r="HO103" s="38"/>
      <c r="HP103" s="38"/>
      <c r="HQ103" s="38"/>
      <c r="HR103" s="38"/>
      <c r="HS103" s="38"/>
      <c r="HT103" s="38"/>
      <c r="HU103" s="38"/>
      <c r="HV103" s="38"/>
      <c r="HW103" s="38"/>
      <c r="HX103" s="38"/>
      <c r="HY103" s="38"/>
      <c r="HZ103" s="38"/>
      <c r="IA103" s="38"/>
      <c r="IB103" s="38"/>
      <c r="IC103" s="38"/>
      <c r="ID103" s="38"/>
      <c r="IE103" s="38"/>
      <c r="IF103" s="38"/>
      <c r="IG103" s="38"/>
      <c r="IH103" s="38"/>
    </row>
    <row r="104" spans="1:242" s="41" customFormat="1" x14ac:dyDescent="0.2">
      <c r="D104" s="51" t="s">
        <v>217</v>
      </c>
      <c r="E104" s="151">
        <f>SUMIFS('Instructions and Inputs'!H$58:H$77,'Instructions and Inputs'!$D$58:$D$77,"*Affordable*")</f>
        <v>0</v>
      </c>
      <c r="F104" s="171" t="str">
        <f>IFERROR(E104/$E$106,"")</f>
        <v/>
      </c>
      <c r="G104" s="151">
        <f>SUMIFS('Instructions and Inputs'!I$58:I$77,'Instructions and Inputs'!$D$58:$D$77,"*Affordable*")</f>
        <v>0</v>
      </c>
      <c r="H104" s="151">
        <f>SUMIFS('Instructions and Inputs'!J$58:J$77,'Instructions and Inputs'!$D$58:$D$77,"*Affordable*")</f>
        <v>0</v>
      </c>
      <c r="M104" s="38"/>
      <c r="N104" s="38"/>
      <c r="O104" s="38"/>
      <c r="P104" s="38"/>
      <c r="Q104" s="38"/>
      <c r="R104" s="38"/>
      <c r="S104" s="38"/>
      <c r="T104" s="38"/>
      <c r="U104" s="38"/>
      <c r="V104" s="84"/>
      <c r="W104" s="38"/>
      <c r="X104" s="38"/>
      <c r="Y104" s="38"/>
      <c r="Z104" s="38"/>
      <c r="AA104" s="38"/>
      <c r="AB104" s="38"/>
      <c r="AC104" s="38"/>
      <c r="AD104" s="38"/>
      <c r="AE104" s="38"/>
      <c r="AF104" s="38"/>
      <c r="AG104" s="38"/>
      <c r="AH104" s="38"/>
      <c r="AI104" s="38"/>
      <c r="AJ104" s="38"/>
      <c r="AK104" s="38"/>
      <c r="AL104" s="38"/>
      <c r="AM104" s="38"/>
      <c r="AN104" s="38"/>
      <c r="AO104" s="38"/>
      <c r="AP104" s="38"/>
      <c r="AQ104" s="38"/>
      <c r="AR104" s="38"/>
      <c r="AS104" s="38"/>
      <c r="AT104" s="38"/>
      <c r="AU104" s="38"/>
      <c r="AV104" s="38"/>
      <c r="AW104" s="38"/>
      <c r="AX104" s="38"/>
      <c r="AY104" s="38"/>
      <c r="AZ104" s="38"/>
      <c r="BA104" s="38"/>
      <c r="BB104" s="38"/>
      <c r="BC104" s="38"/>
      <c r="BD104" s="38"/>
      <c r="BE104" s="38"/>
      <c r="BF104" s="38"/>
      <c r="BG104" s="38"/>
      <c r="BH104" s="38"/>
      <c r="BI104" s="38"/>
      <c r="BJ104" s="38"/>
      <c r="BK104" s="38"/>
      <c r="BL104" s="38"/>
      <c r="BM104" s="38"/>
      <c r="BN104" s="38"/>
      <c r="BO104" s="38"/>
      <c r="BP104" s="38"/>
      <c r="BQ104" s="38"/>
      <c r="BR104" s="38"/>
      <c r="BS104" s="38"/>
      <c r="BT104" s="38"/>
      <c r="BU104" s="38"/>
      <c r="BV104" s="38"/>
      <c r="BW104" s="38"/>
      <c r="BX104" s="38"/>
      <c r="BY104" s="38"/>
      <c r="BZ104" s="38"/>
      <c r="CA104" s="38"/>
      <c r="CB104" s="38"/>
      <c r="CC104" s="38"/>
      <c r="CD104" s="38"/>
      <c r="CE104" s="38"/>
      <c r="CF104" s="38"/>
      <c r="CG104" s="38"/>
      <c r="CH104" s="38"/>
      <c r="CI104" s="38"/>
      <c r="CJ104" s="38"/>
      <c r="CK104" s="38"/>
      <c r="CL104" s="38"/>
      <c r="CM104" s="38"/>
      <c r="CN104" s="38"/>
      <c r="CO104" s="38"/>
      <c r="CP104" s="38"/>
      <c r="CQ104" s="38"/>
      <c r="CR104" s="38"/>
      <c r="CS104" s="38"/>
      <c r="CT104" s="38"/>
      <c r="CU104" s="38"/>
      <c r="CV104" s="38"/>
      <c r="CW104" s="38"/>
      <c r="CX104" s="38"/>
      <c r="CY104" s="38"/>
      <c r="CZ104" s="38"/>
      <c r="DA104" s="38"/>
      <c r="DB104" s="38"/>
      <c r="DC104" s="38"/>
      <c r="DD104" s="38"/>
      <c r="DE104" s="38"/>
      <c r="DF104" s="38"/>
      <c r="DG104" s="38"/>
      <c r="DH104" s="38"/>
      <c r="DI104" s="38"/>
      <c r="DJ104" s="38"/>
      <c r="DK104" s="38"/>
      <c r="DL104" s="38"/>
      <c r="DM104" s="38"/>
      <c r="DN104" s="38"/>
      <c r="DO104" s="38"/>
      <c r="DP104" s="38"/>
      <c r="DQ104" s="38"/>
      <c r="DR104" s="38"/>
      <c r="DS104" s="38"/>
      <c r="DT104" s="38"/>
      <c r="DU104" s="38"/>
      <c r="DV104" s="38"/>
      <c r="DW104" s="38"/>
      <c r="DX104" s="38"/>
      <c r="DY104" s="38"/>
      <c r="DZ104" s="38"/>
      <c r="EA104" s="38"/>
      <c r="EB104" s="38"/>
      <c r="EC104" s="38"/>
      <c r="ED104" s="38"/>
      <c r="EE104" s="38"/>
      <c r="EF104" s="38"/>
      <c r="EG104" s="38"/>
      <c r="EH104" s="38"/>
      <c r="EI104" s="38"/>
      <c r="EJ104" s="38"/>
      <c r="EK104" s="38"/>
      <c r="EL104" s="38"/>
      <c r="EM104" s="38"/>
      <c r="EN104" s="38"/>
      <c r="EO104" s="38"/>
      <c r="EP104" s="38"/>
      <c r="EQ104" s="38"/>
      <c r="ER104" s="38"/>
      <c r="ES104" s="38"/>
      <c r="ET104" s="38"/>
      <c r="EU104" s="38"/>
      <c r="EV104" s="38"/>
      <c r="EW104" s="38"/>
      <c r="EX104" s="38"/>
      <c r="EY104" s="38"/>
      <c r="EZ104" s="38"/>
      <c r="FA104" s="38"/>
      <c r="FB104" s="38"/>
      <c r="FC104" s="38"/>
      <c r="FD104" s="38"/>
      <c r="FE104" s="38"/>
      <c r="FF104" s="38"/>
      <c r="FG104" s="38"/>
      <c r="FH104" s="38"/>
      <c r="FI104" s="38"/>
      <c r="FJ104" s="38"/>
      <c r="FK104" s="38"/>
      <c r="FL104" s="38"/>
      <c r="FM104" s="38"/>
      <c r="FN104" s="38"/>
      <c r="FO104" s="38"/>
      <c r="FP104" s="38"/>
      <c r="FQ104" s="38"/>
      <c r="FR104" s="38"/>
      <c r="FS104" s="38"/>
      <c r="FT104" s="38"/>
      <c r="FU104" s="38"/>
      <c r="FV104" s="38"/>
      <c r="FW104" s="38"/>
      <c r="FX104" s="38"/>
      <c r="FY104" s="38"/>
      <c r="FZ104" s="38"/>
      <c r="GA104" s="38"/>
      <c r="GB104" s="38"/>
      <c r="GC104" s="38"/>
      <c r="GD104" s="38"/>
      <c r="GE104" s="38"/>
      <c r="GF104" s="38"/>
      <c r="GG104" s="38"/>
      <c r="GH104" s="38"/>
      <c r="GI104" s="38"/>
      <c r="GJ104" s="38"/>
      <c r="GK104" s="38"/>
      <c r="GL104" s="38"/>
      <c r="GM104" s="38"/>
      <c r="GN104" s="38"/>
      <c r="GO104" s="38"/>
      <c r="GP104" s="38"/>
      <c r="GQ104" s="38"/>
      <c r="GR104" s="38"/>
      <c r="GS104" s="38"/>
      <c r="GT104" s="38"/>
      <c r="GU104" s="38"/>
      <c r="GV104" s="38"/>
      <c r="GW104" s="38"/>
      <c r="GX104" s="38"/>
      <c r="GY104" s="38"/>
      <c r="GZ104" s="38"/>
      <c r="HA104" s="38"/>
      <c r="HB104" s="38"/>
      <c r="HC104" s="38"/>
      <c r="HD104" s="38"/>
      <c r="HE104" s="38"/>
      <c r="HF104" s="38"/>
      <c r="HG104" s="38"/>
      <c r="HH104" s="38"/>
      <c r="HI104" s="38"/>
      <c r="HJ104" s="38"/>
      <c r="HK104" s="38"/>
      <c r="HL104" s="38"/>
      <c r="HM104" s="38"/>
      <c r="HN104" s="38"/>
      <c r="HO104" s="38"/>
      <c r="HP104" s="38"/>
      <c r="HQ104" s="38"/>
      <c r="HR104" s="38"/>
      <c r="HS104" s="38"/>
      <c r="HT104" s="38"/>
      <c r="HU104" s="38"/>
      <c r="HV104" s="38"/>
      <c r="HW104" s="38"/>
      <c r="HX104" s="38"/>
      <c r="HY104" s="38"/>
      <c r="HZ104" s="38"/>
      <c r="IA104" s="38"/>
      <c r="IB104" s="38"/>
      <c r="IC104" s="38"/>
      <c r="ID104" s="38"/>
      <c r="IE104" s="38"/>
      <c r="IF104" s="38"/>
      <c r="IG104" s="38"/>
      <c r="IH104" s="38"/>
    </row>
    <row r="105" spans="1:242" s="41" customFormat="1" x14ac:dyDescent="0.2">
      <c r="D105" s="51" t="s">
        <v>218</v>
      </c>
      <c r="E105" s="151">
        <f>'Instructions and Inputs'!H79-E104-E103</f>
        <v>0</v>
      </c>
      <c r="F105" s="171" t="str">
        <f>IFERROR(E105/$E$106,"")</f>
        <v/>
      </c>
      <c r="G105" s="151">
        <f>'Instructions and Inputs'!I79-G104-G103</f>
        <v>0</v>
      </c>
      <c r="H105" s="151">
        <f>'Instructions and Inputs'!J79-H104-H103</f>
        <v>0</v>
      </c>
      <c r="M105" s="38"/>
      <c r="N105" s="38"/>
      <c r="O105" s="38"/>
      <c r="P105" s="38"/>
      <c r="Q105" s="38"/>
      <c r="R105" s="38"/>
      <c r="S105" s="38"/>
      <c r="T105" s="38"/>
      <c r="U105" s="38"/>
      <c r="V105" s="84"/>
      <c r="W105" s="38"/>
      <c r="X105" s="38"/>
      <c r="Y105" s="38"/>
      <c r="Z105" s="38"/>
      <c r="AA105" s="38"/>
      <c r="AB105" s="38"/>
      <c r="AC105" s="38"/>
      <c r="AD105" s="38"/>
      <c r="AE105" s="38"/>
      <c r="AF105" s="38"/>
      <c r="AG105" s="38"/>
      <c r="AH105" s="38"/>
      <c r="AI105" s="38"/>
      <c r="AJ105" s="38"/>
      <c r="AK105" s="38"/>
      <c r="AL105" s="38"/>
      <c r="AM105" s="38"/>
      <c r="AN105" s="38"/>
      <c r="AO105" s="38"/>
      <c r="AP105" s="38"/>
      <c r="AQ105" s="38"/>
      <c r="AR105" s="38"/>
      <c r="AS105" s="38"/>
      <c r="AT105" s="38"/>
      <c r="AU105" s="38"/>
      <c r="AV105" s="38"/>
      <c r="AW105" s="38"/>
      <c r="AX105" s="38"/>
      <c r="AY105" s="38"/>
      <c r="AZ105" s="38"/>
      <c r="BA105" s="38"/>
      <c r="BB105" s="38"/>
      <c r="BC105" s="38"/>
      <c r="BD105" s="38"/>
      <c r="BE105" s="38"/>
      <c r="BF105" s="38"/>
      <c r="BG105" s="38"/>
      <c r="BH105" s="38"/>
      <c r="BI105" s="38"/>
      <c r="BJ105" s="38"/>
      <c r="BK105" s="38"/>
      <c r="BL105" s="38"/>
      <c r="BM105" s="38"/>
      <c r="BN105" s="38"/>
      <c r="BO105" s="38"/>
      <c r="BP105" s="38"/>
      <c r="BQ105" s="38"/>
      <c r="BR105" s="38"/>
      <c r="BS105" s="38"/>
      <c r="BT105" s="38"/>
      <c r="BU105" s="38"/>
      <c r="BV105" s="38"/>
      <c r="BW105" s="38"/>
      <c r="BX105" s="38"/>
      <c r="BY105" s="38"/>
      <c r="BZ105" s="38"/>
      <c r="CA105" s="38"/>
      <c r="CB105" s="38"/>
      <c r="CC105" s="38"/>
      <c r="CD105" s="38"/>
      <c r="CE105" s="38"/>
      <c r="CF105" s="38"/>
      <c r="CG105" s="38"/>
      <c r="CH105" s="38"/>
      <c r="CI105" s="38"/>
      <c r="CJ105" s="38"/>
      <c r="CK105" s="38"/>
      <c r="CL105" s="38"/>
      <c r="CM105" s="38"/>
      <c r="CN105" s="38"/>
      <c r="CO105" s="38"/>
      <c r="CP105" s="38"/>
      <c r="CQ105" s="38"/>
      <c r="CR105" s="38"/>
      <c r="CS105" s="38"/>
      <c r="CT105" s="38"/>
      <c r="CU105" s="38"/>
      <c r="CV105" s="38"/>
      <c r="CW105" s="38"/>
      <c r="CX105" s="38"/>
      <c r="CY105" s="38"/>
      <c r="CZ105" s="38"/>
      <c r="DA105" s="38"/>
      <c r="DB105" s="38"/>
      <c r="DC105" s="38"/>
      <c r="DD105" s="38"/>
      <c r="DE105" s="38"/>
      <c r="DF105" s="38"/>
      <c r="DG105" s="38"/>
      <c r="DH105" s="38"/>
      <c r="DI105" s="38"/>
      <c r="DJ105" s="38"/>
      <c r="DK105" s="38"/>
      <c r="DL105" s="38"/>
      <c r="DM105" s="38"/>
      <c r="DN105" s="38"/>
      <c r="DO105" s="38"/>
      <c r="DP105" s="38"/>
      <c r="DQ105" s="38"/>
      <c r="DR105" s="38"/>
      <c r="DS105" s="38"/>
      <c r="DT105" s="38"/>
      <c r="DU105" s="38"/>
      <c r="DV105" s="38"/>
      <c r="DW105" s="38"/>
      <c r="DX105" s="38"/>
      <c r="DY105" s="38"/>
      <c r="DZ105" s="38"/>
      <c r="EA105" s="38"/>
      <c r="EB105" s="38"/>
      <c r="EC105" s="38"/>
      <c r="ED105" s="38"/>
      <c r="EE105" s="38"/>
      <c r="EF105" s="38"/>
      <c r="EG105" s="38"/>
      <c r="EH105" s="38"/>
      <c r="EI105" s="38"/>
      <c r="EJ105" s="38"/>
      <c r="EK105" s="38"/>
      <c r="EL105" s="38"/>
      <c r="EM105" s="38"/>
      <c r="EN105" s="38"/>
      <c r="EO105" s="38"/>
      <c r="EP105" s="38"/>
      <c r="EQ105" s="38"/>
      <c r="ER105" s="38"/>
      <c r="ES105" s="38"/>
      <c r="ET105" s="38"/>
      <c r="EU105" s="38"/>
      <c r="EV105" s="38"/>
      <c r="EW105" s="38"/>
      <c r="EX105" s="38"/>
      <c r="EY105" s="38"/>
      <c r="EZ105" s="38"/>
      <c r="FA105" s="38"/>
      <c r="FB105" s="38"/>
      <c r="FC105" s="38"/>
      <c r="FD105" s="38"/>
      <c r="FE105" s="38"/>
      <c r="FF105" s="38"/>
      <c r="FG105" s="38"/>
      <c r="FH105" s="38"/>
      <c r="FI105" s="38"/>
      <c r="FJ105" s="38"/>
      <c r="FK105" s="38"/>
      <c r="FL105" s="38"/>
      <c r="FM105" s="38"/>
      <c r="FN105" s="38"/>
      <c r="FO105" s="38"/>
      <c r="FP105" s="38"/>
      <c r="FQ105" s="38"/>
      <c r="FR105" s="38"/>
      <c r="FS105" s="38"/>
      <c r="FT105" s="38"/>
      <c r="FU105" s="38"/>
      <c r="FV105" s="38"/>
      <c r="FW105" s="38"/>
      <c r="FX105" s="38"/>
      <c r="FY105" s="38"/>
      <c r="FZ105" s="38"/>
      <c r="GA105" s="38"/>
      <c r="GB105" s="38"/>
      <c r="GC105" s="38"/>
      <c r="GD105" s="38"/>
      <c r="GE105" s="38"/>
      <c r="GF105" s="38"/>
      <c r="GG105" s="38"/>
      <c r="GH105" s="38"/>
      <c r="GI105" s="38"/>
      <c r="GJ105" s="38"/>
      <c r="GK105" s="38"/>
      <c r="GL105" s="38"/>
      <c r="GM105" s="38"/>
      <c r="GN105" s="38"/>
      <c r="GO105" s="38"/>
      <c r="GP105" s="38"/>
      <c r="GQ105" s="38"/>
      <c r="GR105" s="38"/>
      <c r="GS105" s="38"/>
      <c r="GT105" s="38"/>
      <c r="GU105" s="38"/>
      <c r="GV105" s="38"/>
      <c r="GW105" s="38"/>
      <c r="GX105" s="38"/>
      <c r="GY105" s="38"/>
      <c r="GZ105" s="38"/>
      <c r="HA105" s="38"/>
      <c r="HB105" s="38"/>
      <c r="HC105" s="38"/>
      <c r="HD105" s="38"/>
      <c r="HE105" s="38"/>
      <c r="HF105" s="38"/>
      <c r="HG105" s="38"/>
      <c r="HH105" s="38"/>
      <c r="HI105" s="38"/>
      <c r="HJ105" s="38"/>
      <c r="HK105" s="38"/>
      <c r="HL105" s="38"/>
      <c r="HM105" s="38"/>
      <c r="HN105" s="38"/>
      <c r="HO105" s="38"/>
      <c r="HP105" s="38"/>
      <c r="HQ105" s="38"/>
      <c r="HR105" s="38"/>
      <c r="HS105" s="38"/>
      <c r="HT105" s="38"/>
      <c r="HU105" s="38"/>
      <c r="HV105" s="38"/>
      <c r="HW105" s="38"/>
      <c r="HX105" s="38"/>
      <c r="HY105" s="38"/>
      <c r="HZ105" s="38"/>
      <c r="IA105" s="38"/>
      <c r="IB105" s="38"/>
      <c r="IC105" s="38"/>
      <c r="ID105" s="38"/>
      <c r="IE105" s="38"/>
      <c r="IF105" s="38"/>
      <c r="IG105" s="38"/>
      <c r="IH105" s="38"/>
    </row>
    <row r="106" spans="1:242" s="41" customFormat="1" x14ac:dyDescent="0.2">
      <c r="D106" s="51" t="s">
        <v>219</v>
      </c>
      <c r="E106" s="151">
        <f>'Instructions and Inputs'!H79</f>
        <v>0</v>
      </c>
      <c r="F106" s="171" t="str">
        <f>IFERROR(E106/$E$106,"")</f>
        <v/>
      </c>
      <c r="G106" s="151">
        <f>'Instructions and Inputs'!I79</f>
        <v>0</v>
      </c>
      <c r="H106" s="151">
        <f>'Instructions and Inputs'!J79</f>
        <v>0</v>
      </c>
      <c r="M106" s="38"/>
      <c r="N106" s="38"/>
      <c r="O106" s="38"/>
      <c r="P106" s="38"/>
      <c r="Q106" s="38"/>
      <c r="R106" s="38"/>
      <c r="S106" s="38"/>
      <c r="T106" s="38"/>
      <c r="U106" s="38"/>
      <c r="V106" s="84"/>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BM106" s="38"/>
      <c r="BN106" s="38"/>
      <c r="BO106" s="38"/>
      <c r="BP106" s="38"/>
      <c r="BQ106" s="38"/>
      <c r="BR106" s="38"/>
      <c r="BS106" s="38"/>
      <c r="BT106" s="38"/>
      <c r="BU106" s="38"/>
      <c r="BV106" s="38"/>
      <c r="BW106" s="38"/>
      <c r="BX106" s="38"/>
      <c r="BY106" s="38"/>
      <c r="BZ106" s="38"/>
      <c r="CA106" s="38"/>
      <c r="CB106" s="38"/>
      <c r="CC106" s="38"/>
      <c r="CD106" s="38"/>
      <c r="CE106" s="38"/>
      <c r="CF106" s="38"/>
      <c r="CG106" s="38"/>
      <c r="CH106" s="38"/>
      <c r="CI106" s="38"/>
      <c r="CJ106" s="38"/>
      <c r="CK106" s="38"/>
      <c r="CL106" s="38"/>
      <c r="CM106" s="38"/>
      <c r="CN106" s="38"/>
      <c r="CO106" s="38"/>
      <c r="CP106" s="38"/>
      <c r="CQ106" s="38"/>
      <c r="CR106" s="38"/>
      <c r="CS106" s="38"/>
      <c r="CT106" s="38"/>
      <c r="CU106" s="38"/>
      <c r="CV106" s="38"/>
      <c r="CW106" s="38"/>
      <c r="CX106" s="38"/>
      <c r="CY106" s="38"/>
      <c r="CZ106" s="38"/>
      <c r="DA106" s="38"/>
      <c r="DB106" s="38"/>
      <c r="DC106" s="38"/>
      <c r="DD106" s="38"/>
      <c r="DE106" s="38"/>
      <c r="DF106" s="38"/>
      <c r="DG106" s="38"/>
      <c r="DH106" s="38"/>
      <c r="DI106" s="38"/>
      <c r="DJ106" s="38"/>
      <c r="DK106" s="38"/>
      <c r="DL106" s="38"/>
      <c r="DM106" s="38"/>
      <c r="DN106" s="38"/>
      <c r="DO106" s="38"/>
      <c r="DP106" s="38"/>
      <c r="DQ106" s="38"/>
      <c r="DR106" s="38"/>
      <c r="DS106" s="38"/>
      <c r="DT106" s="38"/>
      <c r="DU106" s="38"/>
      <c r="DV106" s="38"/>
      <c r="DW106" s="38"/>
      <c r="DX106" s="38"/>
      <c r="DY106" s="38"/>
      <c r="DZ106" s="38"/>
      <c r="EA106" s="38"/>
      <c r="EB106" s="38"/>
      <c r="EC106" s="38"/>
      <c r="ED106" s="38"/>
      <c r="EE106" s="38"/>
      <c r="EF106" s="38"/>
      <c r="EG106" s="38"/>
      <c r="EH106" s="38"/>
      <c r="EI106" s="38"/>
      <c r="EJ106" s="38"/>
      <c r="EK106" s="38"/>
      <c r="EL106" s="38"/>
      <c r="EM106" s="38"/>
      <c r="EN106" s="38"/>
      <c r="EO106" s="38"/>
      <c r="EP106" s="38"/>
      <c r="EQ106" s="38"/>
      <c r="ER106" s="38"/>
      <c r="ES106" s="38"/>
      <c r="ET106" s="38"/>
      <c r="EU106" s="38"/>
      <c r="EV106" s="38"/>
      <c r="EW106" s="38"/>
      <c r="EX106" s="38"/>
      <c r="EY106" s="38"/>
      <c r="EZ106" s="38"/>
      <c r="FA106" s="38"/>
      <c r="FB106" s="38"/>
      <c r="FC106" s="38"/>
      <c r="FD106" s="38"/>
      <c r="FE106" s="38"/>
      <c r="FF106" s="38"/>
      <c r="FG106" s="38"/>
      <c r="FH106" s="38"/>
      <c r="FI106" s="38"/>
      <c r="FJ106" s="38"/>
      <c r="FK106" s="38"/>
      <c r="FL106" s="38"/>
      <c r="FM106" s="38"/>
      <c r="FN106" s="38"/>
      <c r="FO106" s="38"/>
      <c r="FP106" s="38"/>
      <c r="FQ106" s="38"/>
      <c r="FR106" s="38"/>
      <c r="FS106" s="38"/>
      <c r="FT106" s="38"/>
      <c r="FU106" s="38"/>
      <c r="FV106" s="38"/>
      <c r="FW106" s="38"/>
      <c r="FX106" s="38"/>
      <c r="FY106" s="38"/>
      <c r="FZ106" s="38"/>
      <c r="GA106" s="38"/>
      <c r="GB106" s="38"/>
      <c r="GC106" s="38"/>
      <c r="GD106" s="38"/>
      <c r="GE106" s="38"/>
      <c r="GF106" s="38"/>
      <c r="GG106" s="38"/>
      <c r="GH106" s="38"/>
      <c r="GI106" s="38"/>
      <c r="GJ106" s="38"/>
      <c r="GK106" s="38"/>
      <c r="GL106" s="38"/>
      <c r="GM106" s="38"/>
      <c r="GN106" s="38"/>
      <c r="GO106" s="38"/>
      <c r="GP106" s="38"/>
      <c r="GQ106" s="38"/>
      <c r="GR106" s="38"/>
      <c r="GS106" s="38"/>
      <c r="GT106" s="38"/>
      <c r="GU106" s="38"/>
      <c r="GV106" s="38"/>
      <c r="GW106" s="38"/>
      <c r="GX106" s="38"/>
      <c r="GY106" s="38"/>
      <c r="GZ106" s="38"/>
      <c r="HA106" s="38"/>
      <c r="HB106" s="38"/>
      <c r="HC106" s="38"/>
      <c r="HD106" s="38"/>
      <c r="HE106" s="38"/>
      <c r="HF106" s="38"/>
      <c r="HG106" s="38"/>
      <c r="HH106" s="38"/>
      <c r="HI106" s="38"/>
      <c r="HJ106" s="38"/>
      <c r="HK106" s="38"/>
      <c r="HL106" s="38"/>
      <c r="HM106" s="38"/>
      <c r="HN106" s="38"/>
      <c r="HO106" s="38"/>
      <c r="HP106" s="38"/>
      <c r="HQ106" s="38"/>
      <c r="HR106" s="38"/>
      <c r="HS106" s="38"/>
      <c r="HT106" s="38"/>
      <c r="HU106" s="38"/>
      <c r="HV106" s="38"/>
      <c r="HW106" s="38"/>
      <c r="HX106" s="38"/>
      <c r="HY106" s="38"/>
      <c r="HZ106" s="38"/>
      <c r="IA106" s="38"/>
      <c r="IB106" s="38"/>
      <c r="IC106" s="38"/>
      <c r="ID106" s="38"/>
      <c r="IE106" s="38"/>
      <c r="IF106" s="38"/>
      <c r="IG106" s="38"/>
      <c r="IH106" s="38"/>
    </row>
    <row r="107" spans="1:242" s="41" customFormat="1" x14ac:dyDescent="0.2">
      <c r="D107" s="133"/>
      <c r="E107" s="134"/>
      <c r="F107" s="134"/>
      <c r="G107" s="127"/>
      <c r="H107" s="127"/>
      <c r="I107" s="127"/>
      <c r="M107" s="38"/>
      <c r="N107" s="38"/>
      <c r="O107" s="38"/>
      <c r="P107" s="38"/>
      <c r="Q107" s="38"/>
      <c r="R107" s="38"/>
      <c r="S107" s="38"/>
      <c r="T107" s="38"/>
      <c r="U107" s="38"/>
      <c r="V107" s="84"/>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BM107" s="38"/>
      <c r="BN107" s="38"/>
      <c r="BO107" s="38"/>
      <c r="BP107" s="38"/>
      <c r="BQ107" s="38"/>
      <c r="BR107" s="38"/>
      <c r="BS107" s="38"/>
      <c r="BT107" s="38"/>
      <c r="BU107" s="38"/>
      <c r="BV107" s="38"/>
      <c r="BW107" s="38"/>
      <c r="BX107" s="38"/>
      <c r="BY107" s="38"/>
      <c r="BZ107" s="38"/>
      <c r="CA107" s="38"/>
      <c r="CB107" s="38"/>
      <c r="CC107" s="38"/>
      <c r="CD107" s="38"/>
      <c r="CE107" s="38"/>
      <c r="CF107" s="38"/>
      <c r="CG107" s="38"/>
      <c r="CH107" s="38"/>
      <c r="CI107" s="38"/>
      <c r="CJ107" s="38"/>
      <c r="CK107" s="38"/>
      <c r="CL107" s="38"/>
      <c r="CM107" s="38"/>
      <c r="CN107" s="38"/>
      <c r="CO107" s="38"/>
      <c r="CP107" s="38"/>
      <c r="CQ107" s="38"/>
      <c r="CR107" s="38"/>
      <c r="CS107" s="38"/>
      <c r="CT107" s="38"/>
      <c r="CU107" s="38"/>
      <c r="CV107" s="38"/>
      <c r="CW107" s="38"/>
      <c r="CX107" s="38"/>
      <c r="CY107" s="38"/>
      <c r="CZ107" s="38"/>
      <c r="DA107" s="38"/>
      <c r="DB107" s="38"/>
      <c r="DC107" s="38"/>
      <c r="DD107" s="38"/>
      <c r="DE107" s="38"/>
      <c r="DF107" s="38"/>
      <c r="DG107" s="38"/>
      <c r="DH107" s="38"/>
      <c r="DI107" s="38"/>
      <c r="DJ107" s="38"/>
      <c r="DK107" s="38"/>
      <c r="DL107" s="38"/>
      <c r="DM107" s="38"/>
      <c r="DN107" s="38"/>
      <c r="DO107" s="38"/>
      <c r="DP107" s="38"/>
      <c r="DQ107" s="38"/>
      <c r="DR107" s="38"/>
      <c r="DS107" s="38"/>
      <c r="DT107" s="38"/>
      <c r="DU107" s="38"/>
      <c r="DV107" s="38"/>
      <c r="DW107" s="38"/>
      <c r="DX107" s="38"/>
      <c r="DY107" s="38"/>
      <c r="DZ107" s="38"/>
      <c r="EA107" s="38"/>
      <c r="EB107" s="38"/>
      <c r="EC107" s="38"/>
      <c r="ED107" s="38"/>
      <c r="EE107" s="38"/>
      <c r="EF107" s="38"/>
      <c r="EG107" s="38"/>
      <c r="EH107" s="38"/>
      <c r="EI107" s="38"/>
      <c r="EJ107" s="38"/>
      <c r="EK107" s="38"/>
      <c r="EL107" s="38"/>
      <c r="EM107" s="38"/>
      <c r="EN107" s="38"/>
      <c r="EO107" s="38"/>
      <c r="EP107" s="38"/>
      <c r="EQ107" s="38"/>
      <c r="ER107" s="38"/>
      <c r="ES107" s="38"/>
      <c r="ET107" s="38"/>
      <c r="EU107" s="38"/>
      <c r="EV107" s="38"/>
      <c r="EW107" s="38"/>
      <c r="EX107" s="38"/>
      <c r="EY107" s="38"/>
      <c r="EZ107" s="38"/>
      <c r="FA107" s="38"/>
      <c r="FB107" s="38"/>
      <c r="FC107" s="38"/>
      <c r="FD107" s="38"/>
      <c r="FE107" s="38"/>
      <c r="FF107" s="38"/>
      <c r="FG107" s="38"/>
      <c r="FH107" s="38"/>
      <c r="FI107" s="38"/>
      <c r="FJ107" s="38"/>
      <c r="FK107" s="38"/>
      <c r="FL107" s="38"/>
      <c r="FM107" s="38"/>
      <c r="FN107" s="38"/>
      <c r="FO107" s="38"/>
      <c r="FP107" s="38"/>
      <c r="FQ107" s="38"/>
      <c r="FR107" s="38"/>
      <c r="FS107" s="38"/>
      <c r="FT107" s="38"/>
      <c r="FU107" s="38"/>
      <c r="FV107" s="38"/>
      <c r="FW107" s="38"/>
      <c r="FX107" s="38"/>
      <c r="FY107" s="38"/>
      <c r="FZ107" s="38"/>
      <c r="GA107" s="38"/>
      <c r="GB107" s="38"/>
      <c r="GC107" s="38"/>
      <c r="GD107" s="38"/>
      <c r="GE107" s="38"/>
      <c r="GF107" s="38"/>
      <c r="GG107" s="38"/>
      <c r="GH107" s="38"/>
      <c r="GI107" s="38"/>
      <c r="GJ107" s="38"/>
      <c r="GK107" s="38"/>
      <c r="GL107" s="38"/>
      <c r="GM107" s="38"/>
      <c r="GN107" s="38"/>
      <c r="GO107" s="38"/>
      <c r="GP107" s="38"/>
      <c r="GQ107" s="38"/>
      <c r="GR107" s="38"/>
      <c r="GS107" s="38"/>
      <c r="GT107" s="38"/>
      <c r="GU107" s="38"/>
      <c r="GV107" s="38"/>
      <c r="GW107" s="38"/>
      <c r="GX107" s="38"/>
      <c r="GY107" s="38"/>
      <c r="GZ107" s="38"/>
      <c r="HA107" s="38"/>
      <c r="HB107" s="38"/>
      <c r="HC107" s="38"/>
      <c r="HD107" s="38"/>
      <c r="HE107" s="38"/>
      <c r="HF107" s="38"/>
      <c r="HG107" s="38"/>
      <c r="HH107" s="38"/>
      <c r="HI107" s="38"/>
      <c r="HJ107" s="38"/>
      <c r="HK107" s="38"/>
      <c r="HL107" s="38"/>
      <c r="HM107" s="38"/>
      <c r="HN107" s="38"/>
      <c r="HO107" s="38"/>
      <c r="HP107" s="38"/>
      <c r="HQ107" s="38"/>
      <c r="HR107" s="38"/>
      <c r="HS107" s="38"/>
      <c r="HT107" s="38"/>
      <c r="HU107" s="38"/>
      <c r="HV107" s="38"/>
      <c r="HW107" s="38"/>
      <c r="HX107" s="38"/>
      <c r="HY107" s="38"/>
      <c r="HZ107" s="38"/>
      <c r="IA107" s="38"/>
      <c r="IB107" s="38"/>
      <c r="IC107" s="38"/>
      <c r="ID107" s="38"/>
      <c r="IE107" s="38"/>
      <c r="IF107" s="38"/>
      <c r="IG107" s="38"/>
      <c r="IH107" s="38"/>
    </row>
    <row r="108" spans="1:242" s="41" customFormat="1" x14ac:dyDescent="0.2">
      <c r="D108" s="133"/>
      <c r="E108" s="134"/>
      <c r="F108" s="134"/>
      <c r="G108" s="127"/>
      <c r="H108" s="127"/>
      <c r="I108" s="127"/>
      <c r="M108" s="38"/>
      <c r="N108" s="38"/>
      <c r="O108" s="38"/>
      <c r="P108" s="38"/>
      <c r="Q108" s="38"/>
      <c r="R108" s="38"/>
      <c r="S108" s="38"/>
      <c r="T108" s="38"/>
      <c r="U108" s="38"/>
      <c r="V108" s="84"/>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BM108" s="38"/>
      <c r="BN108" s="38"/>
      <c r="BO108" s="38"/>
      <c r="BP108" s="38"/>
      <c r="BQ108" s="38"/>
      <c r="BR108" s="38"/>
      <c r="BS108" s="38"/>
      <c r="BT108" s="38"/>
      <c r="BU108" s="38"/>
      <c r="BV108" s="38"/>
      <c r="BW108" s="38"/>
      <c r="BX108" s="38"/>
      <c r="BY108" s="38"/>
      <c r="BZ108" s="38"/>
      <c r="CA108" s="38"/>
      <c r="CB108" s="38"/>
      <c r="CC108" s="38"/>
      <c r="CD108" s="38"/>
      <c r="CE108" s="38"/>
      <c r="CF108" s="38"/>
      <c r="CG108" s="38"/>
      <c r="CH108" s="38"/>
      <c r="CI108" s="38"/>
      <c r="CJ108" s="38"/>
      <c r="CK108" s="38"/>
      <c r="CL108" s="38"/>
      <c r="CM108" s="38"/>
      <c r="CN108" s="38"/>
      <c r="CO108" s="38"/>
      <c r="CP108" s="38"/>
      <c r="CQ108" s="38"/>
      <c r="CR108" s="38"/>
      <c r="CS108" s="38"/>
      <c r="CT108" s="38"/>
      <c r="CU108" s="38"/>
      <c r="CV108" s="38"/>
      <c r="CW108" s="38"/>
      <c r="CX108" s="38"/>
      <c r="CY108" s="38"/>
      <c r="CZ108" s="38"/>
      <c r="DA108" s="38"/>
      <c r="DB108" s="38"/>
      <c r="DC108" s="38"/>
      <c r="DD108" s="38"/>
      <c r="DE108" s="38"/>
      <c r="DF108" s="38"/>
      <c r="DG108" s="38"/>
      <c r="DH108" s="38"/>
      <c r="DI108" s="38"/>
      <c r="DJ108" s="38"/>
      <c r="DK108" s="38"/>
      <c r="DL108" s="38"/>
      <c r="DM108" s="38"/>
      <c r="DN108" s="38"/>
      <c r="DO108" s="38"/>
      <c r="DP108" s="38"/>
      <c r="DQ108" s="38"/>
      <c r="DR108" s="38"/>
      <c r="DS108" s="38"/>
      <c r="DT108" s="38"/>
      <c r="DU108" s="38"/>
      <c r="DV108" s="38"/>
      <c r="DW108" s="38"/>
      <c r="DX108" s="38"/>
      <c r="DY108" s="38"/>
      <c r="DZ108" s="38"/>
      <c r="EA108" s="38"/>
      <c r="EB108" s="38"/>
      <c r="EC108" s="38"/>
      <c r="ED108" s="38"/>
      <c r="EE108" s="38"/>
      <c r="EF108" s="38"/>
      <c r="EG108" s="38"/>
      <c r="EH108" s="38"/>
      <c r="EI108" s="38"/>
      <c r="EJ108" s="38"/>
      <c r="EK108" s="38"/>
      <c r="EL108" s="38"/>
      <c r="EM108" s="38"/>
      <c r="EN108" s="38"/>
      <c r="EO108" s="38"/>
      <c r="EP108" s="38"/>
      <c r="EQ108" s="38"/>
      <c r="ER108" s="38"/>
      <c r="ES108" s="38"/>
      <c r="ET108" s="38"/>
      <c r="EU108" s="38"/>
      <c r="EV108" s="38"/>
      <c r="EW108" s="38"/>
      <c r="EX108" s="38"/>
      <c r="EY108" s="38"/>
      <c r="EZ108" s="38"/>
      <c r="FA108" s="38"/>
      <c r="FB108" s="38"/>
      <c r="FC108" s="38"/>
      <c r="FD108" s="38"/>
      <c r="FE108" s="38"/>
      <c r="FF108" s="38"/>
      <c r="FG108" s="38"/>
      <c r="FH108" s="38"/>
      <c r="FI108" s="38"/>
      <c r="FJ108" s="38"/>
      <c r="FK108" s="38"/>
      <c r="FL108" s="38"/>
      <c r="FM108" s="38"/>
      <c r="FN108" s="38"/>
      <c r="FO108" s="38"/>
      <c r="FP108" s="38"/>
      <c r="FQ108" s="38"/>
      <c r="FR108" s="38"/>
      <c r="FS108" s="38"/>
      <c r="FT108" s="38"/>
      <c r="FU108" s="38"/>
      <c r="FV108" s="38"/>
      <c r="FW108" s="38"/>
      <c r="FX108" s="38"/>
      <c r="FY108" s="38"/>
      <c r="FZ108" s="38"/>
      <c r="GA108" s="38"/>
      <c r="GB108" s="38"/>
      <c r="GC108" s="38"/>
      <c r="GD108" s="38"/>
      <c r="GE108" s="38"/>
      <c r="GF108" s="38"/>
      <c r="GG108" s="38"/>
      <c r="GH108" s="38"/>
      <c r="GI108" s="38"/>
      <c r="GJ108" s="38"/>
      <c r="GK108" s="38"/>
      <c r="GL108" s="38"/>
      <c r="GM108" s="38"/>
      <c r="GN108" s="38"/>
      <c r="GO108" s="38"/>
      <c r="GP108" s="38"/>
      <c r="GQ108" s="38"/>
      <c r="GR108" s="38"/>
      <c r="GS108" s="38"/>
      <c r="GT108" s="38"/>
      <c r="GU108" s="38"/>
      <c r="GV108" s="38"/>
      <c r="GW108" s="38"/>
      <c r="GX108" s="38"/>
      <c r="GY108" s="38"/>
      <c r="GZ108" s="38"/>
      <c r="HA108" s="38"/>
      <c r="HB108" s="38"/>
      <c r="HC108" s="38"/>
      <c r="HD108" s="38"/>
      <c r="HE108" s="38"/>
      <c r="HF108" s="38"/>
      <c r="HG108" s="38"/>
      <c r="HH108" s="38"/>
      <c r="HI108" s="38"/>
      <c r="HJ108" s="38"/>
      <c r="HK108" s="38"/>
      <c r="HL108" s="38"/>
      <c r="HM108" s="38"/>
      <c r="HN108" s="38"/>
      <c r="HO108" s="38"/>
      <c r="HP108" s="38"/>
      <c r="HQ108" s="38"/>
      <c r="HR108" s="38"/>
      <c r="HS108" s="38"/>
      <c r="HT108" s="38"/>
      <c r="HU108" s="38"/>
      <c r="HV108" s="38"/>
      <c r="HW108" s="38"/>
      <c r="HX108" s="38"/>
      <c r="HY108" s="38"/>
      <c r="HZ108" s="38"/>
      <c r="IA108" s="38"/>
      <c r="IB108" s="38"/>
      <c r="IC108" s="38"/>
      <c r="ID108" s="38"/>
      <c r="IE108" s="38"/>
      <c r="IF108" s="38"/>
      <c r="IG108" s="38"/>
      <c r="IH108" s="38"/>
    </row>
    <row r="109" spans="1:242" x14ac:dyDescent="0.2">
      <c r="A109" s="84"/>
      <c r="B109" s="84"/>
      <c r="C109" s="84"/>
      <c r="D109" s="84"/>
      <c r="E109" s="84"/>
      <c r="F109" s="84"/>
      <c r="G109" s="84"/>
      <c r="H109" s="84"/>
      <c r="I109" s="84"/>
      <c r="J109" s="84"/>
      <c r="K109" s="84"/>
      <c r="L109" s="84"/>
      <c r="M109" s="84"/>
      <c r="N109" s="84"/>
      <c r="O109" s="84"/>
      <c r="P109" s="84"/>
      <c r="Q109" s="84"/>
      <c r="R109" s="84"/>
      <c r="S109" s="84"/>
      <c r="T109" s="84"/>
      <c r="U109" s="84"/>
      <c r="V109" s="84"/>
    </row>
    <row r="119" spans="5:5" ht="15.75" hidden="1" customHeight="1" x14ac:dyDescent="0.3"/>
    <row r="121" spans="5:5" hidden="1" x14ac:dyDescent="0.3">
      <c r="E121" s="69"/>
    </row>
  </sheetData>
  <sheetProtection algorithmName="SHA-512" hashValue="eduDYuGbRtw/9M261NSHQZBPkvGhwknf2dr6Hba1gaZ0E7PZDZTofi19i9fJHiqbJVgbyexEQ2ubOs3r8LU9HQ==" saltValue="id/VAPPmZ/Eub1Zgx2MQrQ==" spinCount="100000" sheet="1" objects="1" scenarios="1"/>
  <conditionalFormatting sqref="G12:R12">
    <cfRule type="cellIs" dxfId="7" priority="4" operator="equal">
      <formula>1</formula>
    </cfRule>
  </conditionalFormatting>
  <conditionalFormatting sqref="G13:R13">
    <cfRule type="cellIs" dxfId="6" priority="3" operator="equal">
      <formula>1</formula>
    </cfRule>
  </conditionalFormatting>
  <conditionalFormatting sqref="G14:R14">
    <cfRule type="cellIs" dxfId="5" priority="8" operator="equal">
      <formula>1</formula>
    </cfRule>
  </conditionalFormatting>
  <conditionalFormatting sqref="G15:R15">
    <cfRule type="cellIs" dxfId="4" priority="2" operator="equal">
      <formula>1</formula>
    </cfRule>
  </conditionalFormatting>
  <conditionalFormatting sqref="G16:R16">
    <cfRule type="cellIs" dxfId="3" priority="1" operator="equal">
      <formula>1</formula>
    </cfRule>
  </conditionalFormatting>
  <conditionalFormatting sqref="G38:R38">
    <cfRule type="cellIs" dxfId="2" priority="5" operator="equal">
      <formula>1</formula>
    </cfRule>
  </conditionalFormatting>
  <conditionalFormatting sqref="G39:R39">
    <cfRule type="cellIs" dxfId="1" priority="6" operator="equal">
      <formula>1</formula>
    </cfRule>
  </conditionalFormatting>
  <conditionalFormatting sqref="G40:R40">
    <cfRule type="cellIs" dxfId="0" priority="7" operator="equal">
      <formula>1</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C388F-0A61-4765-BBB3-1FCC84371E4E}">
  <sheetPr codeName="Sheet4">
    <tabColor theme="7" tint="0.79998168889431442"/>
  </sheetPr>
  <dimension ref="A1:JG59"/>
  <sheetViews>
    <sheetView showGridLines="0" zoomScale="130" zoomScaleNormal="130" workbookViewId="0">
      <selection activeCell="D33" sqref="D33"/>
    </sheetView>
  </sheetViews>
  <sheetFormatPr defaultColWidth="0" defaultRowHeight="15" zeroHeight="1" outlineLevelRow="1" x14ac:dyDescent="0.3"/>
  <cols>
    <col min="1" max="3" width="2.42578125" style="1" customWidth="1"/>
    <col min="4" max="4" width="18.28515625" style="1" bestFit="1" customWidth="1"/>
    <col min="5" max="5" width="15.140625" style="1" customWidth="1"/>
    <col min="6" max="6" width="12.5703125" style="29" customWidth="1"/>
    <col min="7" max="7" width="4" style="1" customWidth="1"/>
    <col min="8" max="8" width="17.5703125" style="1" customWidth="1"/>
    <col min="9" max="10" width="5.85546875" style="33" customWidth="1"/>
    <col min="11" max="12" width="5.85546875" style="34" customWidth="1"/>
    <col min="13" max="13" width="5.85546875" style="29" customWidth="1"/>
    <col min="14" max="14" width="5.85546875" style="1" customWidth="1"/>
    <col min="15" max="26" width="5.85546875" style="24" customWidth="1"/>
    <col min="27" max="27" width="2.42578125" style="24" customWidth="1"/>
    <col min="28" max="30" width="2.7109375" hidden="1" customWidth="1"/>
    <col min="31" max="267" width="8.85546875" hidden="1" customWidth="1"/>
    <col min="268" max="16384" width="2.7109375" hidden="1"/>
  </cols>
  <sheetData>
    <row r="1" spans="1:27" x14ac:dyDescent="0.3">
      <c r="A1" s="3"/>
      <c r="B1" s="3"/>
      <c r="C1" s="3"/>
      <c r="D1" s="3"/>
      <c r="E1" s="3"/>
      <c r="F1" s="28"/>
      <c r="G1" s="3"/>
      <c r="H1" s="3"/>
      <c r="I1" s="31"/>
      <c r="J1" s="31"/>
      <c r="K1" s="32"/>
      <c r="L1" s="32"/>
      <c r="M1" s="28"/>
      <c r="N1" s="3"/>
      <c r="O1" s="22"/>
      <c r="P1" s="22"/>
      <c r="Q1" s="22"/>
      <c r="R1" s="22"/>
      <c r="S1" s="22"/>
      <c r="T1" s="22"/>
      <c r="U1" s="22"/>
      <c r="V1" s="22"/>
      <c r="W1" s="22"/>
      <c r="X1" s="22"/>
      <c r="Y1" s="22"/>
      <c r="Z1" s="22"/>
      <c r="AA1" s="16"/>
    </row>
    <row r="2" spans="1:27" x14ac:dyDescent="0.3">
      <c r="A2" s="3"/>
      <c r="B2" s="25" t="str">
        <f>$E$10</f>
        <v>Build-to-Rent Feasibility Proforma Template</v>
      </c>
      <c r="C2" s="3"/>
      <c r="D2" s="3"/>
      <c r="E2" s="3"/>
      <c r="F2" s="28"/>
      <c r="G2" s="3"/>
      <c r="H2" s="3"/>
      <c r="I2" s="31"/>
      <c r="J2" s="31"/>
      <c r="K2" s="32"/>
      <c r="L2" s="32"/>
      <c r="M2" s="28"/>
      <c r="N2" s="3"/>
      <c r="O2" s="22"/>
      <c r="P2" s="22"/>
      <c r="Q2" s="22"/>
      <c r="R2" s="22"/>
      <c r="S2" s="22"/>
      <c r="T2" s="22"/>
      <c r="U2" s="22"/>
      <c r="V2" s="22"/>
      <c r="W2" s="22"/>
      <c r="X2" s="22"/>
      <c r="Y2" s="22"/>
      <c r="Z2" s="22"/>
      <c r="AA2" s="16"/>
    </row>
    <row r="3" spans="1:27" x14ac:dyDescent="0.3">
      <c r="A3" s="3"/>
      <c r="B3" s="4" t="str">
        <f ca="1">RIGHT(CELL("filename",A1),LEN(CELL("filename",A1))-FIND("]",CELL("filename",A1)))</f>
        <v>Information</v>
      </c>
      <c r="C3" s="3"/>
      <c r="D3" s="3"/>
      <c r="E3" s="3"/>
      <c r="F3" s="28"/>
      <c r="G3" s="3"/>
      <c r="H3" s="3"/>
      <c r="I3" s="31"/>
      <c r="J3" s="31"/>
      <c r="K3" s="32"/>
      <c r="L3" s="32"/>
      <c r="M3" s="28"/>
      <c r="N3" s="3"/>
      <c r="O3" s="22"/>
      <c r="P3" s="22"/>
      <c r="Q3" s="22"/>
      <c r="R3" s="22"/>
      <c r="S3" s="22"/>
      <c r="T3" s="22"/>
      <c r="U3" s="22"/>
      <c r="V3" s="22"/>
      <c r="W3" s="22"/>
      <c r="X3" s="22"/>
      <c r="Y3" s="22"/>
      <c r="Z3" s="22"/>
      <c r="AA3" s="16"/>
    </row>
    <row r="4" spans="1:27" x14ac:dyDescent="0.3">
      <c r="A4" s="3"/>
      <c r="B4" s="3"/>
      <c r="C4" s="3"/>
      <c r="D4" s="3"/>
      <c r="E4" s="3"/>
      <c r="F4" s="28"/>
      <c r="G4" s="3"/>
      <c r="H4" s="3"/>
      <c r="I4" s="31"/>
      <c r="J4" s="31"/>
      <c r="K4" s="32"/>
      <c r="L4" s="32"/>
      <c r="M4" s="28"/>
      <c r="N4" s="3"/>
      <c r="O4" s="22"/>
      <c r="P4" s="22"/>
      <c r="Q4" s="22"/>
      <c r="R4" s="22"/>
      <c r="S4" s="22"/>
      <c r="T4" s="22"/>
      <c r="U4" s="22"/>
      <c r="V4" s="22"/>
      <c r="W4" s="22"/>
      <c r="X4" s="22"/>
      <c r="Y4" s="22"/>
      <c r="Z4" s="22"/>
      <c r="AA4" s="16"/>
    </row>
    <row r="5" spans="1:27" x14ac:dyDescent="0.3">
      <c r="A5" s="3"/>
      <c r="B5" s="3"/>
      <c r="C5" s="3"/>
      <c r="D5" s="3"/>
      <c r="E5" s="3"/>
      <c r="F5" s="28"/>
      <c r="G5" s="3"/>
      <c r="H5" s="3"/>
      <c r="I5" s="31"/>
      <c r="J5" s="31"/>
      <c r="K5" s="32"/>
      <c r="L5" s="32"/>
      <c r="M5" s="28"/>
      <c r="N5" s="3"/>
      <c r="O5" s="22"/>
      <c r="P5" s="22"/>
      <c r="Q5" s="22"/>
      <c r="R5" s="22"/>
      <c r="S5" s="22"/>
      <c r="T5" s="22"/>
      <c r="U5" s="22"/>
      <c r="V5" s="22"/>
      <c r="W5" s="22"/>
      <c r="X5" s="22"/>
      <c r="Y5" s="22"/>
      <c r="Z5" s="22"/>
      <c r="AA5" s="16"/>
    </row>
    <row r="6" spans="1:27" x14ac:dyDescent="0.3">
      <c r="A6" s="3"/>
      <c r="B6" s="3"/>
      <c r="C6" s="3"/>
      <c r="D6" s="3"/>
      <c r="E6" s="3"/>
      <c r="F6" s="28"/>
      <c r="G6" s="3"/>
      <c r="H6" s="3"/>
      <c r="I6" s="31"/>
      <c r="J6" s="31"/>
      <c r="K6" s="32"/>
      <c r="L6" s="32"/>
      <c r="M6" s="28"/>
      <c r="N6" s="3"/>
      <c r="O6" s="22"/>
      <c r="P6" s="22"/>
      <c r="Q6" s="22"/>
      <c r="R6" s="22"/>
      <c r="S6" s="22"/>
      <c r="T6" s="22"/>
      <c r="U6" s="22"/>
      <c r="V6" s="22"/>
      <c r="W6" s="22"/>
      <c r="X6" s="22"/>
      <c r="Y6" s="22"/>
      <c r="Z6" s="22"/>
      <c r="AA6" s="16"/>
    </row>
    <row r="7" spans="1:27" ht="45.75" x14ac:dyDescent="0.65">
      <c r="B7" s="26"/>
      <c r="AA7" s="16"/>
    </row>
    <row r="8" spans="1:27" ht="15.75" thickBot="1" x14ac:dyDescent="0.35">
      <c r="B8" s="5" t="s">
        <v>0</v>
      </c>
      <c r="C8" s="5"/>
      <c r="D8" s="5"/>
      <c r="E8" s="5"/>
      <c r="F8" s="30"/>
      <c r="G8" s="5"/>
      <c r="H8" s="5"/>
      <c r="I8" s="35"/>
      <c r="J8" s="35"/>
      <c r="K8" s="36"/>
      <c r="L8" s="36"/>
      <c r="M8" s="30"/>
      <c r="N8" s="5"/>
      <c r="O8" s="23"/>
      <c r="P8" s="23"/>
      <c r="Q8" s="23"/>
      <c r="R8" s="23"/>
      <c r="S8" s="23"/>
      <c r="T8" s="23"/>
      <c r="U8" s="23"/>
      <c r="V8" s="23"/>
      <c r="W8" s="23"/>
      <c r="X8" s="23"/>
      <c r="Y8" s="23"/>
      <c r="Z8" s="23"/>
      <c r="AA8" s="16"/>
    </row>
    <row r="9" spans="1:27" outlineLevel="1" x14ac:dyDescent="0.3">
      <c r="AA9" s="16"/>
    </row>
    <row r="10" spans="1:27" outlineLevel="1" x14ac:dyDescent="0.3">
      <c r="D10" s="2" t="s">
        <v>1</v>
      </c>
      <c r="E10" s="6" t="s">
        <v>2</v>
      </c>
      <c r="F10" s="1"/>
      <c r="AA10" s="16"/>
    </row>
    <row r="11" spans="1:27" outlineLevel="1" x14ac:dyDescent="0.3">
      <c r="D11" s="2" t="s">
        <v>3</v>
      </c>
      <c r="F11" s="1"/>
      <c r="AA11" s="16"/>
    </row>
    <row r="12" spans="1:27" outlineLevel="1" x14ac:dyDescent="0.3">
      <c r="F12" s="1"/>
      <c r="AA12" s="16"/>
    </row>
    <row r="13" spans="1:27" outlineLevel="1" x14ac:dyDescent="0.3">
      <c r="D13" s="2" t="s">
        <v>4</v>
      </c>
      <c r="E13" s="6" t="s">
        <v>5</v>
      </c>
      <c r="F13" s="1"/>
      <c r="AA13" s="16"/>
    </row>
    <row r="14" spans="1:27" outlineLevel="1" x14ac:dyDescent="0.3">
      <c r="D14" s="2" t="s">
        <v>6</v>
      </c>
      <c r="E14" s="6" t="s">
        <v>7</v>
      </c>
      <c r="F14" s="1"/>
      <c r="AA14" s="16"/>
    </row>
    <row r="15" spans="1:27" outlineLevel="1" x14ac:dyDescent="0.3">
      <c r="D15" s="2" t="s">
        <v>8</v>
      </c>
      <c r="E15" s="6" t="s">
        <v>9</v>
      </c>
      <c r="F15" s="1"/>
      <c r="AA15" s="16"/>
    </row>
    <row r="16" spans="1:27" x14ac:dyDescent="0.3">
      <c r="AA16" s="16"/>
    </row>
    <row r="17" spans="2:27" ht="15.75" thickBot="1" x14ac:dyDescent="0.35">
      <c r="B17" s="5" t="s">
        <v>221</v>
      </c>
      <c r="C17" s="5"/>
      <c r="D17" s="5"/>
      <c r="E17" s="5"/>
      <c r="F17" s="30"/>
      <c r="G17" s="5"/>
      <c r="H17" s="5"/>
      <c r="I17" s="35"/>
      <c r="J17" s="35"/>
      <c r="K17" s="36"/>
      <c r="L17" s="36"/>
      <c r="M17" s="30"/>
      <c r="N17" s="5"/>
      <c r="O17" s="23"/>
      <c r="P17" s="23"/>
      <c r="Q17" s="23"/>
      <c r="R17" s="23"/>
      <c r="S17" s="23"/>
      <c r="T17" s="23"/>
      <c r="U17" s="23"/>
      <c r="V17" s="23"/>
      <c r="W17" s="23"/>
      <c r="X17" s="23"/>
      <c r="Y17" s="23"/>
      <c r="Z17" s="23"/>
      <c r="AA17" s="16"/>
    </row>
    <row r="18" spans="2:27" outlineLevel="1" x14ac:dyDescent="0.3">
      <c r="AA18" s="16"/>
    </row>
    <row r="19" spans="2:27" ht="15.75" outlineLevel="1" thickBot="1" x14ac:dyDescent="0.35">
      <c r="D19" s="5" t="s">
        <v>228</v>
      </c>
      <c r="E19" s="6" t="s">
        <v>229</v>
      </c>
      <c r="AA19" s="16"/>
    </row>
    <row r="20" spans="2:27" outlineLevel="1" x14ac:dyDescent="0.3">
      <c r="AA20" s="16"/>
    </row>
    <row r="21" spans="2:27" outlineLevel="1" x14ac:dyDescent="0.3">
      <c r="D21" s="72" t="s">
        <v>231</v>
      </c>
      <c r="E21" s="6" t="s">
        <v>230</v>
      </c>
      <c r="AA21" s="16"/>
    </row>
    <row r="22" spans="2:27" outlineLevel="1" x14ac:dyDescent="0.3">
      <c r="E22" s="6"/>
      <c r="AA22" s="16"/>
    </row>
    <row r="23" spans="2:27" outlineLevel="1" x14ac:dyDescent="0.3">
      <c r="D23" s="2" t="s">
        <v>231</v>
      </c>
      <c r="E23" s="6" t="s">
        <v>232</v>
      </c>
      <c r="AA23" s="16"/>
    </row>
    <row r="24" spans="2:27" outlineLevel="1" x14ac:dyDescent="0.3">
      <c r="AA24" s="16"/>
    </row>
    <row r="25" spans="2:27" outlineLevel="1" x14ac:dyDescent="0.3">
      <c r="D25" s="7">
        <v>123</v>
      </c>
      <c r="E25" s="6" t="s">
        <v>233</v>
      </c>
      <c r="AA25" s="16"/>
    </row>
    <row r="26" spans="2:27" ht="15.75" outlineLevel="1" thickBot="1" x14ac:dyDescent="0.35">
      <c r="E26" s="29"/>
      <c r="AA26" s="16"/>
    </row>
    <row r="27" spans="2:27" outlineLevel="1" x14ac:dyDescent="0.3">
      <c r="D27" s="8">
        <f>SUM(E15:E26)</f>
        <v>0</v>
      </c>
      <c r="E27" s="6" t="s">
        <v>234</v>
      </c>
      <c r="AA27" s="16"/>
    </row>
    <row r="28" spans="2:27" ht="15.75" outlineLevel="1" thickBot="1" x14ac:dyDescent="0.35">
      <c r="E28" s="29"/>
      <c r="AA28" s="16"/>
    </row>
    <row r="29" spans="2:27" ht="15.75" outlineLevel="1" thickBot="1" x14ac:dyDescent="0.35">
      <c r="D29" s="12">
        <f>D26+D27+D28</f>
        <v>0</v>
      </c>
      <c r="E29" s="6" t="s">
        <v>235</v>
      </c>
      <c r="AA29" s="16"/>
    </row>
    <row r="30" spans="2:27" outlineLevel="1" x14ac:dyDescent="0.3">
      <c r="E30" s="29"/>
      <c r="AA30" s="16"/>
    </row>
    <row r="31" spans="2:27" outlineLevel="1" x14ac:dyDescent="0.3">
      <c r="D31" s="115">
        <v>123</v>
      </c>
      <c r="E31" s="6" t="s">
        <v>236</v>
      </c>
      <c r="AA31" s="16"/>
    </row>
    <row r="32" spans="2:27" outlineLevel="1" x14ac:dyDescent="0.3">
      <c r="E32" s="29"/>
      <c r="AA32" s="16"/>
    </row>
    <row r="33" spans="4:27" outlineLevel="1" x14ac:dyDescent="0.3">
      <c r="D33" s="116">
        <f>EDATE(D31,D32)</f>
        <v>123</v>
      </c>
      <c r="E33" s="6" t="s">
        <v>237</v>
      </c>
      <c r="AA33" s="16"/>
    </row>
    <row r="34" spans="4:27" outlineLevel="1" x14ac:dyDescent="0.3">
      <c r="E34" s="29"/>
      <c r="AA34" s="16"/>
    </row>
    <row r="35" spans="4:27" outlineLevel="1" x14ac:dyDescent="0.3">
      <c r="D35" s="86" t="s">
        <v>231</v>
      </c>
      <c r="E35" s="6" t="s">
        <v>238</v>
      </c>
      <c r="AA35" s="16"/>
    </row>
    <row r="36" spans="4:27" outlineLevel="1" x14ac:dyDescent="0.3">
      <c r="E36" s="29"/>
      <c r="AA36" s="16"/>
    </row>
    <row r="37" spans="4:27" outlineLevel="1" x14ac:dyDescent="0.3">
      <c r="D37" s="9">
        <v>123</v>
      </c>
      <c r="E37" s="6" t="s">
        <v>239</v>
      </c>
      <c r="AA37" s="16"/>
    </row>
    <row r="38" spans="4:27" outlineLevel="1" x14ac:dyDescent="0.3">
      <c r="E38" s="29"/>
      <c r="AA38" s="16"/>
    </row>
    <row r="39" spans="4:27" outlineLevel="1" x14ac:dyDescent="0.3">
      <c r="D39" s="87" t="s">
        <v>231</v>
      </c>
      <c r="E39" s="6" t="s">
        <v>240</v>
      </c>
      <c r="AA39" s="16"/>
    </row>
    <row r="40" spans="4:27" outlineLevel="1" x14ac:dyDescent="0.3">
      <c r="E40" s="29"/>
      <c r="AA40" s="16"/>
    </row>
    <row r="41" spans="4:27" outlineLevel="1" x14ac:dyDescent="0.3">
      <c r="D41" s="16"/>
      <c r="E41" s="6" t="s">
        <v>244</v>
      </c>
      <c r="AA41" s="16"/>
    </row>
    <row r="42" spans="4:27" outlineLevel="1" x14ac:dyDescent="0.3">
      <c r="E42" s="29"/>
      <c r="AA42" s="16"/>
    </row>
    <row r="43" spans="4:27" outlineLevel="1" x14ac:dyDescent="0.3">
      <c r="D43" s="88"/>
      <c r="E43" s="6" t="s">
        <v>241</v>
      </c>
      <c r="AA43" s="16"/>
    </row>
    <row r="44" spans="4:27" outlineLevel="1" x14ac:dyDescent="0.3">
      <c r="E44" s="29"/>
      <c r="AA44" s="16"/>
    </row>
    <row r="45" spans="4:27" outlineLevel="1" x14ac:dyDescent="0.3">
      <c r="D45" s="89"/>
      <c r="E45" s="6" t="s">
        <v>242</v>
      </c>
      <c r="AA45" s="16"/>
    </row>
    <row r="46" spans="4:27" outlineLevel="1" x14ac:dyDescent="0.3">
      <c r="E46" s="29"/>
      <c r="AA46" s="16"/>
    </row>
    <row r="47" spans="4:27" outlineLevel="1" x14ac:dyDescent="0.3">
      <c r="D47" s="90"/>
      <c r="E47" s="6" t="s">
        <v>243</v>
      </c>
      <c r="AA47" s="16"/>
    </row>
    <row r="48" spans="4:27" outlineLevel="1" x14ac:dyDescent="0.3">
      <c r="AA48" s="16"/>
    </row>
    <row r="49" spans="1:27" x14ac:dyDescent="0.3">
      <c r="AA49" s="16"/>
    </row>
    <row r="50" spans="1:27" ht="15.75" thickBot="1" x14ac:dyDescent="0.35">
      <c r="A50"/>
      <c r="B50" s="5" t="s">
        <v>220</v>
      </c>
      <c r="C50" s="5"/>
      <c r="D50" s="5"/>
      <c r="E50" s="5"/>
      <c r="F50" s="5"/>
      <c r="G50" s="5"/>
      <c r="H50" s="5"/>
      <c r="I50" s="5"/>
      <c r="J50" s="5"/>
      <c r="K50" s="5"/>
      <c r="L50" s="5"/>
      <c r="M50" s="5"/>
      <c r="N50" s="5"/>
      <c r="O50" s="5"/>
      <c r="P50" s="5"/>
      <c r="Q50" s="5"/>
      <c r="R50" s="5"/>
      <c r="S50" s="5"/>
      <c r="T50" s="5"/>
      <c r="U50" s="5"/>
      <c r="V50" s="5"/>
      <c r="W50" s="5"/>
      <c r="X50" s="5"/>
      <c r="Y50" s="5"/>
      <c r="Z50" s="5"/>
      <c r="AA50" s="16"/>
    </row>
    <row r="51" spans="1:27" outlineLevel="1" x14ac:dyDescent="0.3">
      <c r="AA51" s="16"/>
    </row>
    <row r="52" spans="1:27" outlineLevel="1" x14ac:dyDescent="0.3">
      <c r="D52" s="121" t="s">
        <v>248</v>
      </c>
      <c r="E52" s="121" t="s">
        <v>249</v>
      </c>
      <c r="AA52" s="16"/>
    </row>
    <row r="53" spans="1:27" outlineLevel="1" x14ac:dyDescent="0.3">
      <c r="D53" s="122">
        <v>1</v>
      </c>
      <c r="E53" s="122" t="s">
        <v>271</v>
      </c>
      <c r="AA53" s="16"/>
    </row>
    <row r="54" spans="1:27" outlineLevel="1" x14ac:dyDescent="0.3">
      <c r="D54" s="122">
        <v>0</v>
      </c>
      <c r="E54" s="122" t="s">
        <v>272</v>
      </c>
      <c r="AA54" s="16"/>
    </row>
    <row r="55" spans="1:27" outlineLevel="1" x14ac:dyDescent="0.3">
      <c r="D55" s="16"/>
      <c r="E55" s="16"/>
      <c r="AA55" s="16"/>
    </row>
    <row r="56" spans="1:27" outlineLevel="1" x14ac:dyDescent="0.3">
      <c r="AA56" s="16"/>
    </row>
    <row r="57" spans="1:27" x14ac:dyDescent="0.3">
      <c r="AA57" s="16"/>
    </row>
    <row r="58" spans="1:27" x14ac:dyDescent="0.3">
      <c r="AA58" s="16"/>
    </row>
    <row r="59" spans="1:27" x14ac:dyDescent="0.3">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5B90283B28BCE48882DE8D993723C0C" ma:contentTypeVersion="3" ma:contentTypeDescription="Create a new document." ma:contentTypeScope="" ma:versionID="8a9bcf017241fa87011a837b7b1cc86f">
  <xsd:schema xmlns:xsd="http://www.w3.org/2001/XMLSchema" xmlns:xs="http://www.w3.org/2001/XMLSchema" xmlns:p="http://schemas.microsoft.com/office/2006/metadata/properties" xmlns:ns2="0faf5178-ce86-4b96-9c63-50577b39d24f" targetNamespace="http://schemas.microsoft.com/office/2006/metadata/properties" ma:root="true" ma:fieldsID="21a67dbd775eaf1c600fbdf2a9826bd3" ns2:_="">
    <xsd:import namespace="0faf5178-ce86-4b96-9c63-50577b39d24f"/>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af5178-ce86-4b96-9c63-50577b39d2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9EDE89-AED1-4C87-A467-44307AA55C0C}">
  <ds:schemaRefs>
    <ds:schemaRef ds:uri="ddc23b2a-52c6-412c-83d0-4f56e72da347"/>
    <ds:schemaRef ds:uri="http://purl.org/dc/elements/1.1/"/>
    <ds:schemaRef ds:uri="http://purl.org/dc/dcmitype/"/>
    <ds:schemaRef ds:uri="http://schemas.microsoft.com/office/2006/documentManagement/types"/>
    <ds:schemaRef ds:uri="http://www.w3.org/XML/1998/namespace"/>
    <ds:schemaRef ds:uri="http://schemas.microsoft.com/office/2006/metadata/properties"/>
    <ds:schemaRef ds:uri="http://schemas.openxmlformats.org/package/2006/metadata/core-properties"/>
    <ds:schemaRef ds:uri="http://schemas.microsoft.com/office/infopath/2007/PartnerControls"/>
    <ds:schemaRef ds:uri="8ebda942-4012-40ca-9d8f-bcb619e65a4f"/>
    <ds:schemaRef ds:uri="http://purl.org/dc/terms/"/>
  </ds:schemaRefs>
</ds:datastoreItem>
</file>

<file path=customXml/itemProps2.xml><?xml version="1.0" encoding="utf-8"?>
<ds:datastoreItem xmlns:ds="http://schemas.openxmlformats.org/officeDocument/2006/customXml" ds:itemID="{85359A79-5492-47A1-855A-4B5AF6D8CBD5}"/>
</file>

<file path=customXml/itemProps3.xml><?xml version="1.0" encoding="utf-8"?>
<ds:datastoreItem xmlns:ds="http://schemas.openxmlformats.org/officeDocument/2006/customXml" ds:itemID="{3F4ED23A-A152-447A-8626-481118226D1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Worksheets</vt:lpstr>
      </vt:variant>
      <vt:variant>
        <vt:i4>6</vt:i4>
      </vt:variant>
    </vt:vector>
  </HeadingPairs>
  <TitlesOfParts>
    <vt:vector size="6" baseType="lpstr">
      <vt:lpstr>Disclaimer</vt:lpstr>
      <vt:lpstr>Instructions and Inputs</vt:lpstr>
      <vt:lpstr>Calculation</vt:lpstr>
      <vt:lpstr>Debt Profile</vt:lpstr>
      <vt:lpstr>Dashboard </vt:lpstr>
      <vt:lpstr>Information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2025-10-20T05:48:20Z</cp:lastPrinted>
  <dcterms:created xsi:type="dcterms:W3CDTF">2025-05-02T00:59:11Z</dcterms:created>
  <dcterms:modified xsi:type="dcterms:W3CDTF">2025-10-24T01:56:20Z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0x01010055B90283B28BCE48882DE8D993723C0C</vt:lpwstr>
  </property>
  <property fmtid="{D5CDD505-2E9C-101B-9397-08002B2CF9AE}" pid="3" name="MediaServiceImageTags">
    <vt:lpwstr/>
  </property>
</Properties>
</file>